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7350"/>
  </bookViews>
  <sheets>
    <sheet name="zoznam+váhy" sheetId="1" r:id="rId1"/>
    <sheet name="cenová kalkulácia SO" sheetId="3" r:id="rId2"/>
    <sheet name="cenová kalkulácia MO" sheetId="4" r:id="rId3"/>
    <sheet name="sumarizácia" sheetId="5" r:id="rId4"/>
  </sheets>
  <calcPr calcId="145621"/>
</workbook>
</file>

<file path=xl/calcChain.xml><?xml version="1.0" encoding="utf-8"?>
<calcChain xmlns="http://schemas.openxmlformats.org/spreadsheetml/2006/main">
  <c r="K24" i="1" l="1"/>
  <c r="J24" i="1"/>
  <c r="K15" i="1"/>
  <c r="J15" i="1"/>
  <c r="C9" i="5" l="1"/>
  <c r="F9" i="5"/>
  <c r="E9" i="5"/>
  <c r="D9" i="5"/>
  <c r="C17" i="4" l="1"/>
  <c r="D15" i="3"/>
  <c r="C10" i="5" s="1"/>
  <c r="C11" i="5" s="1"/>
  <c r="J14" i="3" l="1"/>
  <c r="J13" i="3"/>
  <c r="J12" i="3"/>
  <c r="J11" i="3"/>
  <c r="J10" i="3"/>
  <c r="J9" i="3"/>
  <c r="I10" i="4" l="1"/>
  <c r="I16" i="4"/>
  <c r="J16" i="4" s="1"/>
  <c r="K16" i="4" s="1"/>
  <c r="I15" i="4"/>
  <c r="J15" i="4" s="1"/>
  <c r="K15" i="4" s="1"/>
  <c r="I14" i="4"/>
  <c r="I13" i="4"/>
  <c r="I12" i="4"/>
  <c r="J12" i="4" s="1"/>
  <c r="K12" i="4" s="1"/>
  <c r="I11" i="4"/>
  <c r="J11" i="4" s="1"/>
  <c r="K11" i="4" s="1"/>
  <c r="I9" i="4"/>
  <c r="I8" i="4"/>
  <c r="I17" i="4" l="1"/>
  <c r="J8" i="4"/>
  <c r="J10" i="4"/>
  <c r="K10" i="4" s="1"/>
  <c r="K13" i="4"/>
  <c r="J14" i="4"/>
  <c r="K14" i="4" s="1"/>
  <c r="J9" i="4"/>
  <c r="K9" i="4" s="1"/>
  <c r="J13" i="4"/>
  <c r="K14" i="3"/>
  <c r="L14" i="3" s="1"/>
  <c r="K11" i="3"/>
  <c r="L11" i="3" s="1"/>
  <c r="K10" i="3"/>
  <c r="L10" i="3" s="1"/>
  <c r="K9" i="3"/>
  <c r="K8" i="4" l="1"/>
  <c r="K17" i="4" s="1"/>
  <c r="J17" i="4"/>
  <c r="K13" i="3"/>
  <c r="L13" i="3" s="1"/>
  <c r="K12" i="3"/>
  <c r="L12" i="3" s="1"/>
  <c r="L9" i="3"/>
  <c r="J15" i="3"/>
  <c r="D10" i="5" s="1"/>
  <c r="D11" i="5" s="1"/>
  <c r="K15" i="3" l="1"/>
  <c r="E10" i="5" s="1"/>
  <c r="E11" i="5" s="1"/>
  <c r="L15" i="3"/>
  <c r="F10" i="5" s="1"/>
  <c r="F11" i="5" s="1"/>
</calcChain>
</file>

<file path=xl/sharedStrings.xml><?xml version="1.0" encoding="utf-8"?>
<sst xmlns="http://schemas.openxmlformats.org/spreadsheetml/2006/main" count="191" uniqueCount="133">
  <si>
    <t>maloodbery</t>
  </si>
  <si>
    <t>POD</t>
  </si>
  <si>
    <t>adresa</t>
  </si>
  <si>
    <t>tarifa</t>
  </si>
  <si>
    <t>SKSPPDIS000310305675</t>
  </si>
  <si>
    <t>M1</t>
  </si>
  <si>
    <t>SKSPPDIS010210000660</t>
  </si>
  <si>
    <t>M3</t>
  </si>
  <si>
    <t>M7</t>
  </si>
  <si>
    <t>SKSPPDIS000321078706</t>
  </si>
  <si>
    <t>SKSPPDIS000310305543</t>
  </si>
  <si>
    <t>SKSPPDIS000310305672</t>
  </si>
  <si>
    <t>SKSPPDIS000310305674</t>
  </si>
  <si>
    <t>SKSPPDIS011010000894</t>
  </si>
  <si>
    <t>SKSPPDIS000330020341</t>
  </si>
  <si>
    <t>M8</t>
  </si>
  <si>
    <t>strednoodbery</t>
  </si>
  <si>
    <t>SKSPPDIS000330020321</t>
  </si>
  <si>
    <t>S9</t>
  </si>
  <si>
    <t>SKSPPDIS000330022300</t>
  </si>
  <si>
    <t>SKSPPDIS000330020774</t>
  </si>
  <si>
    <t>SKSPPDIS000330022311</t>
  </si>
  <si>
    <t>SKSPPDIS000330024312</t>
  </si>
  <si>
    <t>SKSPPDIS000330020310</t>
  </si>
  <si>
    <t xml:space="preserve"> </t>
  </si>
  <si>
    <t>2018 (MWh)</t>
  </si>
  <si>
    <t>2019 (m3)</t>
  </si>
  <si>
    <t>2019 (MWh)</t>
  </si>
  <si>
    <t>Areál Patince 371</t>
  </si>
  <si>
    <t>p.č.</t>
  </si>
  <si>
    <t>Predpokladaný odber v MWh za 24 mesiacov</t>
  </si>
  <si>
    <t>1.</t>
  </si>
  <si>
    <t xml:space="preserve">UKF, Štefánikova ul. 67 </t>
  </si>
  <si>
    <t>UKF, Dražovská ul.4</t>
  </si>
  <si>
    <t>ŠD Zobor, Dražovská  ul.    2</t>
  </si>
  <si>
    <t>UJ, Dražovská 3</t>
  </si>
  <si>
    <t>Byt Škultétyho ul. 3</t>
  </si>
  <si>
    <t>Byt Zvolenská ul. 1</t>
  </si>
  <si>
    <t>Byt Nábr.mládeže 65</t>
  </si>
  <si>
    <t>UKF Hodžova ul. 1</t>
  </si>
  <si>
    <t>Tr. A.Hlinku 1 (strednoodber)</t>
  </si>
  <si>
    <t>ŠD Nitra Slančíkovej ul.1</t>
  </si>
  <si>
    <t>ŠD Brezový háj Nábr. mládeže 1</t>
  </si>
  <si>
    <t>VVaPC Sp. Nová Ves</t>
  </si>
  <si>
    <t>Celková cena v EUR  za všetky odberné miesta spolu vrátane všetkých nákladov súvisiacich s predmetom zákazky:</t>
  </si>
  <si>
    <t>V ............................. dňa ...........................</t>
  </si>
  <si>
    <t>Obchodné meno :                                                                                                                                                                     Podpis:</t>
  </si>
  <si>
    <t>Váhy (%)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</si>
  <si>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</si>
  <si>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</si>
  <si>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</si>
  <si>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</si>
  <si>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</si>
  <si>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</si>
  <si>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</si>
  <si>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</si>
  <si>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</si>
  <si>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</si>
  <si>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</si>
  <si>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</si>
  <si>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P.č.</t>
  </si>
  <si>
    <t>služby súvisiace s distribúciou</t>
  </si>
  <si>
    <t>Tr.A.Hlinku 1 (MO)</t>
  </si>
  <si>
    <t>sadzba za odob.plyn  (EUR/kWh)</t>
  </si>
  <si>
    <t>sadzba za odobr.plyn (EUR/kWh)</t>
  </si>
  <si>
    <t>fixná mes. sadzba (EUR/mes)</t>
  </si>
  <si>
    <t>ročná sadzba za výkon/kapacitu (EUR/m3/deň)</t>
  </si>
  <si>
    <t>Celková cena za odberné miesto vrátane všetkých nákladov súvisiacich s predmetom zákazky bez DPH  (€)</t>
  </si>
  <si>
    <t>DPH (€)</t>
  </si>
  <si>
    <t>Celková cena za odberné miesto vrátane všetkých nákladov súvisiacich s predmetom zákazky vrátane DPH  (€)</t>
  </si>
  <si>
    <t>služby súvisiace  s distribúciou</t>
  </si>
  <si>
    <t>fixná mes.sadzba (EUR/mes)</t>
  </si>
  <si>
    <t>sadzba za odobratý plyn (EUR/kWh)</t>
  </si>
  <si>
    <t>preprava (EUR/kWh)</t>
  </si>
  <si>
    <t>fakturované sumy súvisiace s o sadzbou za odobratý plyn</t>
  </si>
  <si>
    <t>Cena za služby obchodníka za 1 kWh v EUR bez DPH</t>
  </si>
  <si>
    <t>DMM (m3)</t>
  </si>
  <si>
    <t>cena  distribučné služby v EUR bez DPH</t>
  </si>
  <si>
    <t>Spotrebná daň  za 1 MWh (€)</t>
  </si>
  <si>
    <t>ŠD  Hospodárska ul. 3/2</t>
  </si>
  <si>
    <t>Percentuálne podiely (váhy) odberu plynu z predpokladaného množstva pripadajúce na jednotlivé kalendárne mesiace príslušného obdobia odberového miesta - strednoodber:</t>
  </si>
  <si>
    <t>maloodber</t>
  </si>
  <si>
    <t>strednoodber</t>
  </si>
  <si>
    <t>MWh</t>
  </si>
  <si>
    <t>Spolu (MWh)</t>
  </si>
  <si>
    <t>2018 (m3)</t>
  </si>
  <si>
    <t>Odberné miesto - adresa</t>
  </si>
  <si>
    <t>Spolu za r. 2018 a 2019</t>
  </si>
  <si>
    <t>služby obchodníka (vrátane prepravy)</t>
  </si>
  <si>
    <t>Obchodné meno:</t>
  </si>
  <si>
    <t>Podpis:</t>
  </si>
  <si>
    <t>UJ , Dražovská 3, Nitra</t>
  </si>
  <si>
    <t>byt Škultétyho 3, Nitra</t>
  </si>
  <si>
    <t>byt Zvolenská 1, Nitra</t>
  </si>
  <si>
    <t>byt Nábr. mládeže 65, Nitra</t>
  </si>
  <si>
    <t>VVaPC Hviezdoslavova 15, Sp.Nová Ves</t>
  </si>
  <si>
    <t>odberné miesto(ČOM)</t>
  </si>
  <si>
    <t>2.</t>
  </si>
  <si>
    <t>3.</t>
  </si>
  <si>
    <t>4.</t>
  </si>
  <si>
    <t>5.</t>
  </si>
  <si>
    <t>6.</t>
  </si>
  <si>
    <t>7.</t>
  </si>
  <si>
    <t>8.</t>
  </si>
  <si>
    <t>9.</t>
  </si>
  <si>
    <t>2019 (M3)</t>
  </si>
  <si>
    <t>spolu</t>
  </si>
  <si>
    <t>UKF, Hodžova 1, Nitra</t>
  </si>
  <si>
    <t>2018,2019 (m3)</t>
  </si>
  <si>
    <t>2018,2019 (MWh)</t>
  </si>
  <si>
    <t>UKF,Tr.A.Hlinku 1, Nitra</t>
  </si>
  <si>
    <t>ŠD, Hospodárska 3/2, Nitra</t>
  </si>
  <si>
    <t>UKF,Štefánikova tr.67, Nitra</t>
  </si>
  <si>
    <t>UKF, Dražovská 4, Nitra</t>
  </si>
  <si>
    <t>ŠD Zobor, Dražovská 2, Nitra</t>
  </si>
  <si>
    <t>UKF, Trieda A.Hlinku 1, Nitra</t>
  </si>
  <si>
    <t>ŠD Nitra,Slančíkovej 1, Nitra</t>
  </si>
  <si>
    <t>ŠD Brez.háj,Nábrežie mládeže 1, Nitra</t>
  </si>
  <si>
    <t>UKF,Dražovská 4, Nitra</t>
  </si>
  <si>
    <t>ŠD Zobor,Dražovská 2, Nitra</t>
  </si>
  <si>
    <t>UKF,Trieda A.Hlinku 1, Nitra</t>
  </si>
  <si>
    <t>ŠD Brez.háj,Nábr.mládeže 1, Nitra</t>
  </si>
  <si>
    <t xml:space="preserve">                        Špecifikácia odberných miest pre strednoodber a maloodber</t>
  </si>
  <si>
    <t>Odberné miesto UKF v Nitre  (ČOM)</t>
  </si>
  <si>
    <t xml:space="preserve"> Kalkulácia ceny - strednoodber</t>
  </si>
  <si>
    <t>Kalkulácia  ceny -  maloodber</t>
  </si>
  <si>
    <t xml:space="preserve"> Kalkulácia ceny spolu </t>
  </si>
  <si>
    <t>Príloha č.1 k Zmluve</t>
  </si>
  <si>
    <t>Príloha č.2 k Zmluve</t>
  </si>
  <si>
    <t>Príloha č.3 k Zmluve</t>
  </si>
  <si>
    <t>Príloha č.4 k Zmluve</t>
  </si>
  <si>
    <t>Celková cena s DPH (€)</t>
  </si>
  <si>
    <t>Celková cena bez DPH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</si>
</sst>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0\ _€_-;\-* #,##0.000\ _€_-;_-* &quot;-&quot;??\ _€_-;_-@_-"/>
    <numFmt numFmtId="165" formatCode="_-* #,##0.00000\ _€_-;\-* #,##0.00000\ _€_-;_-* &quot;-&quot;??\ _€_-;_-@_-"/>
    <numFmt numFmtId="166" formatCode="_-* #,##0.000000\ _€_-;\-* #,##0.000000\ _€_-;_-* &quot;-&quot;??\ _€_-;_-@_-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6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wrapText="1"/>
    </xf>
    <xf numFmtId="4" fontId="4" fillId="0" borderId="0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8" fillId="0" borderId="25" xfId="0" applyFont="1" applyBorder="1" applyAlignment="1">
      <alignment horizontal="center" vertical="center" wrapText="1"/>
    </xf>
    <xf numFmtId="9" fontId="6" fillId="0" borderId="25" xfId="0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43" fontId="5" fillId="0" borderId="0" xfId="0" applyNumberFormat="1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43" fontId="6" fillId="0" borderId="6" xfId="1" applyNumberFormat="1" applyFont="1" applyBorder="1" applyAlignment="1">
      <alignment horizontal="center" vertical="center" wrapText="1"/>
    </xf>
    <xf numFmtId="43" fontId="9" fillId="0" borderId="6" xfId="1" applyNumberFormat="1" applyFont="1" applyBorder="1" applyAlignment="1">
      <alignment horizontal="center" vertical="center" wrapText="1"/>
    </xf>
    <xf numFmtId="43" fontId="9" fillId="0" borderId="6" xfId="1" applyNumberFormat="1" applyFont="1" applyBorder="1" applyAlignment="1">
      <alignment vertical="center" wrapText="1"/>
    </xf>
    <xf numFmtId="43" fontId="6" fillId="0" borderId="6" xfId="1" applyNumberFormat="1" applyFont="1" applyBorder="1" applyAlignment="1">
      <alignment horizontal="left" vertical="center" wrapText="1"/>
    </xf>
    <xf numFmtId="0" fontId="10" fillId="0" borderId="0" xfId="0" applyFont="1"/>
    <xf numFmtId="0" fontId="0" fillId="0" borderId="0" xfId="0" applyFont="1"/>
    <xf numFmtId="165" fontId="9" fillId="0" borderId="6" xfId="1" applyNumberFormat="1" applyFont="1" applyBorder="1" applyAlignment="1">
      <alignment vertical="center" wrapText="1"/>
    </xf>
    <xf numFmtId="43" fontId="9" fillId="0" borderId="6" xfId="1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0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11" fillId="0" borderId="0" xfId="0" applyFont="1" applyAlignment="1">
      <alignment vertical="center"/>
    </xf>
    <xf numFmtId="0" fontId="13" fillId="0" borderId="0" xfId="0" applyFont="1"/>
    <xf numFmtId="0" fontId="6" fillId="0" borderId="0" xfId="0" applyFont="1" applyAlignment="1">
      <alignment horizontal="center" wrapText="1"/>
    </xf>
    <xf numFmtId="164" fontId="5" fillId="0" borderId="0" xfId="0" applyNumberFormat="1" applyFont="1" applyBorder="1" applyAlignment="1">
      <alignment horizontal="left" wrapText="1"/>
    </xf>
    <xf numFmtId="0" fontId="0" fillId="0" borderId="0" xfId="0" applyAlignment="1"/>
    <xf numFmtId="0" fontId="14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0" fillId="0" borderId="0" xfId="0" applyBorder="1"/>
    <xf numFmtId="4" fontId="0" fillId="0" borderId="0" xfId="0" applyNumberForma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5" fillId="0" borderId="0" xfId="0" applyFont="1" applyBorder="1" applyAlignment="1">
      <alignment horizontal="center"/>
    </xf>
    <xf numFmtId="4" fontId="15" fillId="0" borderId="0" xfId="0" applyNumberFormat="1" applyFont="1" applyBorder="1"/>
    <xf numFmtId="4" fontId="13" fillId="0" borderId="0" xfId="0" applyNumberFormat="1" applyFont="1" applyBorder="1"/>
    <xf numFmtId="0" fontId="15" fillId="0" borderId="0" xfId="0" applyFont="1"/>
    <xf numFmtId="0" fontId="13" fillId="0" borderId="13" xfId="0" applyFont="1" applyBorder="1"/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5" fillId="0" borderId="16" xfId="0" applyFont="1" applyBorder="1"/>
    <xf numFmtId="0" fontId="15" fillId="0" borderId="19" xfId="0" applyFont="1" applyBorder="1"/>
    <xf numFmtId="4" fontId="15" fillId="0" borderId="17" xfId="0" applyNumberFormat="1" applyFont="1" applyBorder="1"/>
    <xf numFmtId="4" fontId="15" fillId="0" borderId="18" xfId="0" applyNumberFormat="1" applyFont="1" applyBorder="1"/>
    <xf numFmtId="4" fontId="15" fillId="0" borderId="20" xfId="0" applyNumberFormat="1" applyFont="1" applyBorder="1"/>
    <xf numFmtId="4" fontId="13" fillId="2" borderId="14" xfId="0" applyNumberFormat="1" applyFont="1" applyFill="1" applyBorder="1"/>
    <xf numFmtId="0" fontId="13" fillId="0" borderId="26" xfId="0" applyFont="1" applyBorder="1"/>
    <xf numFmtId="4" fontId="13" fillId="2" borderId="13" xfId="0" applyNumberFormat="1" applyFont="1" applyFill="1" applyBorder="1"/>
    <xf numFmtId="4" fontId="13" fillId="2" borderId="15" xfId="0" applyNumberFormat="1" applyFont="1" applyFill="1" applyBorder="1"/>
    <xf numFmtId="43" fontId="9" fillId="0" borderId="8" xfId="1" applyNumberFormat="1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top" wrapText="1"/>
    </xf>
    <xf numFmtId="43" fontId="8" fillId="2" borderId="37" xfId="1" applyNumberFormat="1" applyFont="1" applyFill="1" applyBorder="1" applyAlignment="1">
      <alignment horizontal="center" vertical="center" wrapText="1"/>
    </xf>
    <xf numFmtId="43" fontId="6" fillId="2" borderId="37" xfId="1" applyNumberFormat="1" applyFont="1" applyFill="1" applyBorder="1" applyAlignment="1">
      <alignment horizontal="center" vertical="center" wrapText="1"/>
    </xf>
    <xf numFmtId="43" fontId="6" fillId="2" borderId="41" xfId="1" applyNumberFormat="1" applyFont="1" applyFill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3" fontId="6" fillId="0" borderId="2" xfId="1" applyNumberFormat="1" applyFont="1" applyBorder="1" applyAlignment="1">
      <alignment horizontal="center" vertical="center" wrapText="1"/>
    </xf>
    <xf numFmtId="166" fontId="9" fillId="0" borderId="2" xfId="1" applyNumberFormat="1" applyFont="1" applyBorder="1" applyAlignment="1">
      <alignment horizontal="center" vertical="center" wrapText="1"/>
    </xf>
    <xf numFmtId="43" fontId="9" fillId="0" borderId="2" xfId="1" applyNumberFormat="1" applyFont="1" applyBorder="1" applyAlignment="1">
      <alignment horizontal="center" vertical="center" wrapText="1"/>
    </xf>
    <xf numFmtId="43" fontId="9" fillId="0" borderId="4" xfId="1" applyNumberFormat="1" applyFont="1" applyBorder="1" applyAlignment="1">
      <alignment horizontal="center" vertical="center" wrapText="1"/>
    </xf>
    <xf numFmtId="43" fontId="6" fillId="0" borderId="10" xfId="1" applyNumberFormat="1" applyFont="1" applyBorder="1" applyAlignment="1">
      <alignment horizontal="center" vertical="center" wrapText="1"/>
    </xf>
    <xf numFmtId="43" fontId="9" fillId="0" borderId="10" xfId="1" applyNumberFormat="1" applyFont="1" applyBorder="1" applyAlignment="1">
      <alignment vertical="center" wrapText="1"/>
    </xf>
    <xf numFmtId="43" fontId="9" fillId="0" borderId="10" xfId="1" applyNumberFormat="1" applyFont="1" applyBorder="1" applyAlignment="1">
      <alignment horizontal="center" vertical="center" wrapText="1"/>
    </xf>
    <xf numFmtId="43" fontId="9" fillId="0" borderId="12" xfId="1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43" fontId="8" fillId="0" borderId="37" xfId="1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43" fontId="6" fillId="0" borderId="2" xfId="1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wrapText="1"/>
    </xf>
    <xf numFmtId="43" fontId="6" fillId="0" borderId="10" xfId="1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left" vertical="top" wrapText="1"/>
    </xf>
    <xf numFmtId="165" fontId="9" fillId="0" borderId="2" xfId="1" applyNumberFormat="1" applyFont="1" applyBorder="1" applyAlignment="1">
      <alignment vertical="center" wrapText="1"/>
    </xf>
    <xf numFmtId="43" fontId="9" fillId="0" borderId="2" xfId="1" applyNumberFormat="1" applyFont="1" applyBorder="1" applyAlignment="1">
      <alignment vertical="center" wrapText="1"/>
    </xf>
    <xf numFmtId="0" fontId="9" fillId="0" borderId="9" xfId="0" applyFont="1" applyBorder="1" applyAlignment="1">
      <alignment horizontal="center" wrapText="1"/>
    </xf>
    <xf numFmtId="43" fontId="9" fillId="0" borderId="10" xfId="1" applyNumberFormat="1" applyFont="1" applyBorder="1" applyAlignment="1">
      <alignment horizontal="left" vertical="center" wrapText="1"/>
    </xf>
    <xf numFmtId="0" fontId="17" fillId="0" borderId="20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/>
    </xf>
    <xf numFmtId="0" fontId="18" fillId="0" borderId="0" xfId="0" applyFont="1"/>
    <xf numFmtId="0" fontId="19" fillId="0" borderId="0" xfId="0" applyFont="1"/>
    <xf numFmtId="0" fontId="11" fillId="0" borderId="0" xfId="0" applyFont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0" fillId="0" borderId="6" xfId="0" applyFont="1" applyBorder="1"/>
    <xf numFmtId="0" fontId="12" fillId="0" borderId="3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3" fontId="10" fillId="0" borderId="7" xfId="0" applyNumberFormat="1" applyFont="1" applyBorder="1" applyAlignment="1">
      <alignment horizontal="center"/>
    </xf>
    <xf numFmtId="3" fontId="10" fillId="0" borderId="6" xfId="0" applyNumberFormat="1" applyFont="1" applyBorder="1"/>
    <xf numFmtId="3" fontId="10" fillId="0" borderId="11" xfId="0" applyNumberFormat="1" applyFont="1" applyBorder="1" applyAlignment="1">
      <alignment horizontal="center"/>
    </xf>
    <xf numFmtId="4" fontId="10" fillId="0" borderId="6" xfId="0" applyNumberFormat="1" applyFont="1" applyBorder="1"/>
    <xf numFmtId="2" fontId="10" fillId="0" borderId="6" xfId="0" applyNumberFormat="1" applyFont="1" applyBorder="1"/>
    <xf numFmtId="0" fontId="10" fillId="0" borderId="5" xfId="0" applyFont="1" applyBorder="1"/>
    <xf numFmtId="0" fontId="10" fillId="0" borderId="9" xfId="0" applyFont="1" applyBorder="1"/>
    <xf numFmtId="0" fontId="1" fillId="0" borderId="17" xfId="0" applyFont="1" applyBorder="1"/>
    <xf numFmtId="2" fontId="1" fillId="0" borderId="17" xfId="0" applyNumberFormat="1" applyFont="1" applyBorder="1"/>
    <xf numFmtId="0" fontId="10" fillId="0" borderId="1" xfId="0" applyFont="1" applyBorder="1"/>
    <xf numFmtId="0" fontId="12" fillId="0" borderId="2" xfId="0" applyFont="1" applyBorder="1"/>
    <xf numFmtId="0" fontId="12" fillId="0" borderId="4" xfId="0" applyFont="1" applyBorder="1"/>
    <xf numFmtId="0" fontId="10" fillId="0" borderId="8" xfId="0" applyFont="1" applyBorder="1"/>
    <xf numFmtId="3" fontId="10" fillId="0" borderId="8" xfId="0" applyNumberFormat="1" applyFont="1" applyBorder="1"/>
    <xf numFmtId="1" fontId="10" fillId="0" borderId="10" xfId="0" applyNumberFormat="1" applyFont="1" applyBorder="1" applyAlignment="1">
      <alignment horizontal="center"/>
    </xf>
    <xf numFmtId="3" fontId="10" fillId="0" borderId="10" xfId="0" applyNumberFormat="1" applyFont="1" applyBorder="1"/>
    <xf numFmtId="2" fontId="10" fillId="0" borderId="10" xfId="0" applyNumberFormat="1" applyFont="1" applyBorder="1"/>
    <xf numFmtId="2" fontId="10" fillId="0" borderId="12" xfId="0" applyNumberFormat="1" applyFont="1" applyBorder="1"/>
    <xf numFmtId="3" fontId="1" fillId="0" borderId="17" xfId="0" applyNumberFormat="1" applyFont="1" applyBorder="1"/>
    <xf numFmtId="4" fontId="1" fillId="0" borderId="17" xfId="0" applyNumberFormat="1" applyFont="1" applyBorder="1"/>
    <xf numFmtId="4" fontId="10" fillId="0" borderId="8" xfId="0" applyNumberFormat="1" applyFont="1" applyBorder="1"/>
    <xf numFmtId="3" fontId="10" fillId="0" borderId="12" xfId="0" applyNumberFormat="1" applyFont="1" applyBorder="1"/>
    <xf numFmtId="0" fontId="8" fillId="0" borderId="2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3" fontId="8" fillId="0" borderId="42" xfId="1" applyNumberFormat="1" applyFont="1" applyBorder="1" applyAlignment="1">
      <alignment horizontal="center" vertical="center" wrapText="1"/>
    </xf>
    <xf numFmtId="43" fontId="8" fillId="0" borderId="43" xfId="1" applyNumberFormat="1" applyFont="1" applyBorder="1" applyAlignment="1">
      <alignment horizontal="center" vertical="center" wrapText="1"/>
    </xf>
    <xf numFmtId="43" fontId="8" fillId="0" borderId="39" xfId="1" applyNumberFormat="1" applyFont="1" applyBorder="1" applyAlignment="1">
      <alignment horizontal="center" vertical="center" wrapText="1"/>
    </xf>
    <xf numFmtId="43" fontId="8" fillId="0" borderId="40" xfId="1" applyNumberFormat="1" applyFont="1" applyBorder="1" applyAlignment="1">
      <alignment horizontal="center" vertical="center" wrapText="1"/>
    </xf>
    <xf numFmtId="43" fontId="6" fillId="0" borderId="38" xfId="1" applyNumberFormat="1" applyFont="1" applyBorder="1" applyAlignment="1">
      <alignment horizontal="center" vertical="center" wrapText="1"/>
    </xf>
    <xf numFmtId="43" fontId="6" fillId="0" borderId="39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6" fillId="0" borderId="7" xfId="0" applyFont="1" applyBorder="1" applyAlignment="1">
      <alignment horizontal="center" vertical="top" wrapText="1"/>
    </xf>
    <xf numFmtId="0" fontId="16" fillId="0" borderId="21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31" xfId="0" applyFont="1" applyBorder="1" applyAlignment="1">
      <alignment horizontal="center" vertical="top" wrapText="1"/>
    </xf>
    <xf numFmtId="0" fontId="16" fillId="0" borderId="32" xfId="0" applyFont="1" applyBorder="1" applyAlignment="1">
      <alignment horizontal="center" vertical="top" wrapText="1"/>
    </xf>
    <xf numFmtId="0" fontId="16" fillId="0" borderId="30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8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35" xfId="0" applyFont="1" applyBorder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17" fillId="0" borderId="3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0" borderId="37" xfId="0" applyFont="1" applyBorder="1" applyAlignment="1">
      <alignment horizontal="center" vertical="top" wrapText="1"/>
    </xf>
    <xf numFmtId="0" fontId="0" fillId="0" borderId="29" xfId="0" applyFont="1" applyBorder="1" applyAlignment="1">
      <alignment horizontal="center" vertical="top"/>
    </xf>
    <xf numFmtId="0" fontId="0" fillId="0" borderId="34" xfId="0" applyFont="1" applyBorder="1" applyAlignment="1">
      <alignment horizontal="center" vertical="top"/>
    </xf>
    <xf numFmtId="43" fontId="8" fillId="0" borderId="38" xfId="1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M21" sqref="M21"/>
    </sheetView>
  </sheetViews>
  <sheetFormatPr defaultRowHeight="14.5" x14ac:dyDescent="0.35"/>
  <cols>
    <col min="1" max="1" width="3.7265625" customWidth="1"/>
    <col min="2" max="2" width="19.7265625" customWidth="1"/>
    <col min="3" max="3" width="21.7265625" customWidth="1"/>
    <col min="4" max="4" width="18.54296875" customWidth="1"/>
    <col min="5" max="5" width="13.7265625" customWidth="1"/>
    <col min="6" max="7" width="10.7265625" customWidth="1"/>
    <col min="9" max="9" width="10.7265625" customWidth="1"/>
    <col min="10" max="10" width="14.7265625" customWidth="1"/>
    <col min="11" max="11" width="15.26953125" customWidth="1"/>
    <col min="13" max="14" width="10.7265625" customWidth="1"/>
  </cols>
  <sheetData>
    <row r="1" spans="1:11" ht="15.5" x14ac:dyDescent="0.35">
      <c r="B1" s="37" t="s">
        <v>127</v>
      </c>
    </row>
    <row r="3" spans="1:11" ht="18.5" x14ac:dyDescent="0.45">
      <c r="B3" s="1" t="s">
        <v>122</v>
      </c>
      <c r="C3" s="2"/>
      <c r="D3" s="2"/>
    </row>
    <row r="4" spans="1:11" s="21" customFormat="1" ht="15.75" thickBot="1" x14ac:dyDescent="0.3">
      <c r="B4" s="26" t="s">
        <v>0</v>
      </c>
      <c r="C4" s="27"/>
      <c r="D4" s="27"/>
    </row>
    <row r="5" spans="1:11" s="21" customFormat="1" ht="13" x14ac:dyDescent="0.3">
      <c r="A5" s="125" t="s">
        <v>60</v>
      </c>
      <c r="B5" s="108" t="s">
        <v>96</v>
      </c>
      <c r="C5" s="28" t="s">
        <v>1</v>
      </c>
      <c r="D5" s="29" t="s">
        <v>2</v>
      </c>
      <c r="E5" s="29" t="s">
        <v>3</v>
      </c>
      <c r="F5" s="28" t="s">
        <v>85</v>
      </c>
      <c r="G5" s="126" t="s">
        <v>25</v>
      </c>
      <c r="H5" s="126" t="s">
        <v>26</v>
      </c>
      <c r="I5" s="126" t="s">
        <v>27</v>
      </c>
      <c r="J5" s="28" t="s">
        <v>108</v>
      </c>
      <c r="K5" s="127" t="s">
        <v>109</v>
      </c>
    </row>
    <row r="6" spans="1:11" s="21" customFormat="1" ht="25.5" x14ac:dyDescent="0.2">
      <c r="A6" s="121" t="s">
        <v>31</v>
      </c>
      <c r="B6" s="109">
        <v>4100015512</v>
      </c>
      <c r="C6" s="30" t="s">
        <v>10</v>
      </c>
      <c r="D6" s="34" t="s">
        <v>110</v>
      </c>
      <c r="E6" s="114" t="s">
        <v>5</v>
      </c>
      <c r="F6" s="111">
        <v>10</v>
      </c>
      <c r="G6" s="111">
        <v>0.11</v>
      </c>
      <c r="H6" s="111">
        <v>10</v>
      </c>
      <c r="I6" s="111">
        <v>0.11</v>
      </c>
      <c r="J6" s="111">
        <v>20</v>
      </c>
      <c r="K6" s="128">
        <v>0.22</v>
      </c>
    </row>
    <row r="7" spans="1:11" s="21" customFormat="1" ht="13" x14ac:dyDescent="0.3">
      <c r="A7" s="121" t="s">
        <v>97</v>
      </c>
      <c r="B7" s="109">
        <v>4100017481</v>
      </c>
      <c r="C7" s="30" t="s">
        <v>11</v>
      </c>
      <c r="D7" s="34" t="s">
        <v>91</v>
      </c>
      <c r="E7" s="114" t="s">
        <v>5</v>
      </c>
      <c r="F7" s="111">
        <v>150</v>
      </c>
      <c r="G7" s="111">
        <v>1.61</v>
      </c>
      <c r="H7" s="111">
        <v>150</v>
      </c>
      <c r="I7" s="111">
        <v>1.61</v>
      </c>
      <c r="J7" s="111">
        <v>300</v>
      </c>
      <c r="K7" s="128">
        <v>3.22</v>
      </c>
    </row>
    <row r="8" spans="1:11" s="21" customFormat="1" ht="13" x14ac:dyDescent="0.3">
      <c r="A8" s="121" t="s">
        <v>98</v>
      </c>
      <c r="B8" s="109">
        <v>4100017522</v>
      </c>
      <c r="C8" s="30" t="s">
        <v>12</v>
      </c>
      <c r="D8" s="34" t="s">
        <v>92</v>
      </c>
      <c r="E8" s="114" t="s">
        <v>5</v>
      </c>
      <c r="F8" s="111">
        <v>24</v>
      </c>
      <c r="G8" s="111">
        <v>0.26</v>
      </c>
      <c r="H8" s="111">
        <v>24</v>
      </c>
      <c r="I8" s="111">
        <v>0.26</v>
      </c>
      <c r="J8" s="111">
        <v>48</v>
      </c>
      <c r="K8" s="128">
        <v>0.52</v>
      </c>
    </row>
    <row r="9" spans="1:11" s="21" customFormat="1" ht="13" x14ac:dyDescent="0.3">
      <c r="A9" s="121" t="s">
        <v>99</v>
      </c>
      <c r="B9" s="109">
        <v>4100017531</v>
      </c>
      <c r="C9" s="30" t="s">
        <v>4</v>
      </c>
      <c r="D9" s="34" t="s">
        <v>93</v>
      </c>
      <c r="E9" s="114" t="s">
        <v>5</v>
      </c>
      <c r="F9" s="111">
        <v>20</v>
      </c>
      <c r="G9" s="111">
        <v>0.21</v>
      </c>
      <c r="H9" s="111">
        <v>20</v>
      </c>
      <c r="I9" s="111">
        <v>0.21</v>
      </c>
      <c r="J9" s="111">
        <v>40</v>
      </c>
      <c r="K9" s="128">
        <v>0.42</v>
      </c>
    </row>
    <row r="10" spans="1:11" s="21" customFormat="1" ht="26" x14ac:dyDescent="0.3">
      <c r="A10" s="121" t="s">
        <v>100</v>
      </c>
      <c r="B10" s="109">
        <v>4100533028</v>
      </c>
      <c r="C10" s="30" t="s">
        <v>9</v>
      </c>
      <c r="D10" s="34" t="s">
        <v>94</v>
      </c>
      <c r="E10" s="114" t="s">
        <v>5</v>
      </c>
      <c r="F10" s="111">
        <v>10</v>
      </c>
      <c r="G10" s="111">
        <v>0.11</v>
      </c>
      <c r="H10" s="111">
        <v>10</v>
      </c>
      <c r="I10" s="111">
        <v>0.11</v>
      </c>
      <c r="J10" s="111">
        <v>20</v>
      </c>
      <c r="K10" s="128">
        <v>0.22</v>
      </c>
    </row>
    <row r="11" spans="1:11" s="21" customFormat="1" ht="13.5" thickBot="1" x14ac:dyDescent="0.35">
      <c r="A11" s="121" t="s">
        <v>101</v>
      </c>
      <c r="B11" s="110">
        <v>4101455167</v>
      </c>
      <c r="C11" s="32" t="s">
        <v>14</v>
      </c>
      <c r="D11" s="35" t="s">
        <v>107</v>
      </c>
      <c r="E11" s="115" t="s">
        <v>8</v>
      </c>
      <c r="F11" s="117">
        <v>20000</v>
      </c>
      <c r="G11" s="111">
        <v>214</v>
      </c>
      <c r="H11" s="117">
        <v>20000</v>
      </c>
      <c r="I11" s="111">
        <v>214</v>
      </c>
      <c r="J11" s="117">
        <v>40000</v>
      </c>
      <c r="K11" s="128">
        <v>428</v>
      </c>
    </row>
    <row r="12" spans="1:11" s="21" customFormat="1" ht="26.5" thickBot="1" x14ac:dyDescent="0.35">
      <c r="A12" s="121" t="s">
        <v>102</v>
      </c>
      <c r="B12" s="110">
        <v>4101455167</v>
      </c>
      <c r="C12" s="32" t="s">
        <v>14</v>
      </c>
      <c r="D12" s="35" t="s">
        <v>111</v>
      </c>
      <c r="E12" s="115" t="s">
        <v>15</v>
      </c>
      <c r="F12" s="117">
        <v>50000</v>
      </c>
      <c r="G12" s="111">
        <v>535</v>
      </c>
      <c r="H12" s="117">
        <v>50000</v>
      </c>
      <c r="I12" s="111">
        <v>535</v>
      </c>
      <c r="J12" s="117">
        <v>100000</v>
      </c>
      <c r="K12" s="129">
        <v>1070</v>
      </c>
    </row>
    <row r="13" spans="1:11" s="21" customFormat="1" ht="26" x14ac:dyDescent="0.3">
      <c r="A13" s="121" t="s">
        <v>103</v>
      </c>
      <c r="B13" s="109">
        <v>4101484882</v>
      </c>
      <c r="C13" s="30" t="s">
        <v>13</v>
      </c>
      <c r="D13" s="34" t="s">
        <v>95</v>
      </c>
      <c r="E13" s="114" t="s">
        <v>8</v>
      </c>
      <c r="F13" s="117">
        <v>15000</v>
      </c>
      <c r="G13" s="111">
        <v>160.55000000000001</v>
      </c>
      <c r="H13" s="117">
        <v>15000</v>
      </c>
      <c r="I13" s="111">
        <v>160.5</v>
      </c>
      <c r="J13" s="117">
        <v>30000</v>
      </c>
      <c r="K13" s="128">
        <v>321</v>
      </c>
    </row>
    <row r="14" spans="1:11" s="21" customFormat="1" ht="13.5" thickBot="1" x14ac:dyDescent="0.35">
      <c r="A14" s="122" t="s">
        <v>104</v>
      </c>
      <c r="B14" s="110">
        <v>4101477729</v>
      </c>
      <c r="C14" s="130" t="s">
        <v>6</v>
      </c>
      <c r="D14" s="35" t="s">
        <v>28</v>
      </c>
      <c r="E14" s="115" t="s">
        <v>7</v>
      </c>
      <c r="F14" s="131">
        <v>3000</v>
      </c>
      <c r="G14" s="132">
        <v>32.1</v>
      </c>
      <c r="H14" s="131">
        <v>3000</v>
      </c>
      <c r="I14" s="132">
        <v>32.1</v>
      </c>
      <c r="J14" s="131">
        <v>6000</v>
      </c>
      <c r="K14" s="133">
        <v>64.2</v>
      </c>
    </row>
    <row r="15" spans="1:11" s="21" customFormat="1" ht="15" x14ac:dyDescent="0.25">
      <c r="C15" s="27"/>
      <c r="D15" s="27"/>
      <c r="I15" s="123" t="s">
        <v>106</v>
      </c>
      <c r="J15" s="123">
        <f>SUM(J6:J14)</f>
        <v>176428</v>
      </c>
      <c r="K15" s="124">
        <f>SUM(K6:K14)</f>
        <v>1887.8</v>
      </c>
    </row>
    <row r="16" spans="1:11" ht="15.75" thickBot="1" x14ac:dyDescent="0.3">
      <c r="B16" s="26" t="s">
        <v>16</v>
      </c>
      <c r="C16" s="2"/>
      <c r="D16" s="2"/>
    </row>
    <row r="17" spans="1:14" s="21" customFormat="1" ht="13" x14ac:dyDescent="0.3">
      <c r="A17" s="125" t="s">
        <v>60</v>
      </c>
      <c r="B17" s="112" t="s">
        <v>96</v>
      </c>
      <c r="C17" s="105" t="s">
        <v>1</v>
      </c>
      <c r="D17" s="106" t="s">
        <v>2</v>
      </c>
      <c r="E17" s="107" t="s">
        <v>3</v>
      </c>
      <c r="F17" s="106" t="s">
        <v>85</v>
      </c>
      <c r="G17" s="126" t="s">
        <v>25</v>
      </c>
      <c r="H17" s="126" t="s">
        <v>105</v>
      </c>
      <c r="I17" s="126" t="s">
        <v>27</v>
      </c>
      <c r="J17" s="28" t="s">
        <v>108</v>
      </c>
      <c r="K17" s="127" t="s">
        <v>109</v>
      </c>
    </row>
    <row r="18" spans="1:14" s="21" customFormat="1" ht="26" x14ac:dyDescent="0.3">
      <c r="A18" s="121" t="s">
        <v>31</v>
      </c>
      <c r="B18" s="109">
        <v>4101455627</v>
      </c>
      <c r="C18" s="30" t="s">
        <v>21</v>
      </c>
      <c r="D18" s="34" t="s">
        <v>112</v>
      </c>
      <c r="E18" s="31" t="s">
        <v>18</v>
      </c>
      <c r="F18" s="116">
        <v>61000</v>
      </c>
      <c r="G18" s="120">
        <v>652.70000000000005</v>
      </c>
      <c r="H18" s="117">
        <v>61000</v>
      </c>
      <c r="I18" s="120">
        <v>652.70000000000005</v>
      </c>
      <c r="J18" s="117">
        <v>122000</v>
      </c>
      <c r="K18" s="136">
        <v>1305.4000000000001</v>
      </c>
    </row>
    <row r="19" spans="1:14" s="21" customFormat="1" ht="13.5" thickBot="1" x14ac:dyDescent="0.35">
      <c r="A19" s="121" t="s">
        <v>97</v>
      </c>
      <c r="B19" s="110">
        <v>4101455571</v>
      </c>
      <c r="C19" s="32" t="s">
        <v>23</v>
      </c>
      <c r="D19" s="35" t="s">
        <v>113</v>
      </c>
      <c r="E19" s="33" t="s">
        <v>18</v>
      </c>
      <c r="F19" s="118">
        <v>130000</v>
      </c>
      <c r="G19" s="117">
        <v>1391</v>
      </c>
      <c r="H19" s="117">
        <v>130000</v>
      </c>
      <c r="I19" s="117">
        <v>1391</v>
      </c>
      <c r="J19" s="117">
        <v>260000</v>
      </c>
      <c r="K19" s="129">
        <v>2782</v>
      </c>
    </row>
    <row r="20" spans="1:14" s="21" customFormat="1" ht="26" x14ac:dyDescent="0.3">
      <c r="A20" s="121" t="s">
        <v>98</v>
      </c>
      <c r="B20" s="109">
        <v>4101455113</v>
      </c>
      <c r="C20" s="30" t="s">
        <v>17</v>
      </c>
      <c r="D20" s="34" t="s">
        <v>114</v>
      </c>
      <c r="E20" s="31" t="s">
        <v>18</v>
      </c>
      <c r="F20" s="116">
        <v>140000</v>
      </c>
      <c r="G20" s="117">
        <v>1498</v>
      </c>
      <c r="H20" s="117">
        <v>140000</v>
      </c>
      <c r="I20" s="117">
        <v>1498</v>
      </c>
      <c r="J20" s="117">
        <v>280000</v>
      </c>
      <c r="K20" s="129">
        <v>2996</v>
      </c>
    </row>
    <row r="21" spans="1:14" s="21" customFormat="1" ht="26" x14ac:dyDescent="0.3">
      <c r="A21" s="121" t="s">
        <v>99</v>
      </c>
      <c r="B21" s="109">
        <v>4101455585</v>
      </c>
      <c r="C21" s="30" t="s">
        <v>22</v>
      </c>
      <c r="D21" s="34" t="s">
        <v>115</v>
      </c>
      <c r="E21" s="31" t="s">
        <v>18</v>
      </c>
      <c r="F21" s="116">
        <v>185000</v>
      </c>
      <c r="G21" s="119">
        <v>1979.5</v>
      </c>
      <c r="H21" s="117">
        <v>185000</v>
      </c>
      <c r="I21" s="119">
        <v>1979.5</v>
      </c>
      <c r="J21" s="117">
        <v>370000</v>
      </c>
      <c r="K21" s="129">
        <v>3959</v>
      </c>
    </row>
    <row r="22" spans="1:14" s="21" customFormat="1" ht="26" x14ac:dyDescent="0.3">
      <c r="A22" s="121" t="s">
        <v>100</v>
      </c>
      <c r="B22" s="109">
        <v>4101455600</v>
      </c>
      <c r="C22" s="30" t="s">
        <v>20</v>
      </c>
      <c r="D22" s="34" t="s">
        <v>116</v>
      </c>
      <c r="E22" s="31" t="s">
        <v>18</v>
      </c>
      <c r="F22" s="116">
        <v>135000</v>
      </c>
      <c r="G22" s="119">
        <v>1444.5</v>
      </c>
      <c r="H22" s="117">
        <v>135000</v>
      </c>
      <c r="I22" s="119">
        <v>1444.5</v>
      </c>
      <c r="J22" s="117">
        <v>270000</v>
      </c>
      <c r="K22" s="129">
        <v>2889</v>
      </c>
    </row>
    <row r="23" spans="1:14" s="21" customFormat="1" ht="26.5" thickBot="1" x14ac:dyDescent="0.35">
      <c r="A23" s="122" t="s">
        <v>101</v>
      </c>
      <c r="B23" s="110">
        <v>4101455561</v>
      </c>
      <c r="C23" s="32" t="s">
        <v>19</v>
      </c>
      <c r="D23" s="35" t="s">
        <v>117</v>
      </c>
      <c r="E23" s="33" t="s">
        <v>18</v>
      </c>
      <c r="F23" s="118">
        <v>60000</v>
      </c>
      <c r="G23" s="131">
        <v>642</v>
      </c>
      <c r="H23" s="131">
        <v>60000</v>
      </c>
      <c r="I23" s="131">
        <v>642</v>
      </c>
      <c r="J23" s="131">
        <v>120000</v>
      </c>
      <c r="K23" s="137">
        <v>1284</v>
      </c>
    </row>
    <row r="24" spans="1:14" x14ac:dyDescent="0.35">
      <c r="B24" s="15"/>
      <c r="C24" s="15"/>
      <c r="D24" s="16"/>
      <c r="E24" s="15"/>
      <c r="F24" s="15"/>
      <c r="I24" s="123" t="s">
        <v>106</v>
      </c>
      <c r="J24" s="134">
        <f>SUM(J18:J23)</f>
        <v>1422000</v>
      </c>
      <c r="K24" s="135">
        <f>SUM(K18:K23)</f>
        <v>15215.4</v>
      </c>
    </row>
    <row r="25" spans="1:14" x14ac:dyDescent="0.35">
      <c r="C25" s="2"/>
      <c r="D25" s="2"/>
    </row>
    <row r="26" spans="1:14" s="22" customFormat="1" x14ac:dyDescent="0.35">
      <c r="B26" s="36" t="s">
        <v>80</v>
      </c>
    </row>
    <row r="27" spans="1:14" s="22" customFormat="1" ht="15" thickBot="1" x14ac:dyDescent="0.4">
      <c r="B27" s="36"/>
    </row>
    <row r="28" spans="1:14" ht="15" thickBot="1" x14ac:dyDescent="0.4">
      <c r="A28" s="143" t="s">
        <v>60</v>
      </c>
      <c r="B28" s="141" t="s">
        <v>86</v>
      </c>
      <c r="C28" s="138" t="s">
        <v>47</v>
      </c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40"/>
    </row>
    <row r="29" spans="1:14" ht="15" thickBot="1" x14ac:dyDescent="0.4">
      <c r="A29" s="144"/>
      <c r="B29" s="142"/>
      <c r="C29" s="11" t="s">
        <v>48</v>
      </c>
      <c r="D29" s="11" t="s">
        <v>49</v>
      </c>
      <c r="E29" s="11" t="s">
        <v>50</v>
      </c>
      <c r="F29" s="11" t="s">
        <v>51</v>
      </c>
      <c r="G29" s="11" t="s">
        <v>52</v>
      </c>
      <c r="H29" s="11" t="s">
        <v>53</v>
      </c>
      <c r="I29" s="11" t="s">
        <v>54</v>
      </c>
      <c r="J29" s="11" t="s">
        <v>55</v>
      </c>
      <c r="K29" s="11" t="s">
        <v>56</v>
      </c>
      <c r="L29" s="11" t="s">
        <v>57</v>
      </c>
      <c r="M29" s="11" t="s">
        <v>58</v>
      </c>
      <c r="N29" s="11" t="s">
        <v>59</v>
      </c>
    </row>
    <row r="30" spans="1:14" s="21" customFormat="1" ht="25.5" thickBot="1" x14ac:dyDescent="0.35">
      <c r="A30" s="121" t="s">
        <v>31</v>
      </c>
      <c r="B30" s="113" t="s">
        <v>112</v>
      </c>
      <c r="C30" s="12">
        <v>0.2</v>
      </c>
      <c r="D30" s="12">
        <v>0.17</v>
      </c>
      <c r="E30" s="12">
        <v>0.14000000000000001</v>
      </c>
      <c r="F30" s="12">
        <v>0.06</v>
      </c>
      <c r="G30" s="12">
        <v>0.03</v>
      </c>
      <c r="H30" s="12">
        <v>0.02</v>
      </c>
      <c r="I30" s="12">
        <v>0.01</v>
      </c>
      <c r="J30" s="12">
        <v>0.01</v>
      </c>
      <c r="K30" s="12">
        <v>0.01</v>
      </c>
      <c r="L30" s="12">
        <v>0.06</v>
      </c>
      <c r="M30" s="12">
        <v>0.13</v>
      </c>
      <c r="N30" s="12">
        <v>0.16</v>
      </c>
    </row>
    <row r="31" spans="1:14" s="21" customFormat="1" ht="13.5" thickBot="1" x14ac:dyDescent="0.35">
      <c r="A31" s="121" t="s">
        <v>97</v>
      </c>
      <c r="B31" s="113" t="s">
        <v>118</v>
      </c>
      <c r="C31" s="12">
        <v>0.2</v>
      </c>
      <c r="D31" s="12">
        <v>0.17</v>
      </c>
      <c r="E31" s="12">
        <v>0.14000000000000001</v>
      </c>
      <c r="F31" s="12">
        <v>0.05</v>
      </c>
      <c r="G31" s="12">
        <v>0.02</v>
      </c>
      <c r="H31" s="12">
        <v>0.02</v>
      </c>
      <c r="I31" s="12">
        <v>0.01</v>
      </c>
      <c r="J31" s="12">
        <v>0.01</v>
      </c>
      <c r="K31" s="12">
        <v>0.02</v>
      </c>
      <c r="L31" s="12">
        <v>0.06</v>
      </c>
      <c r="M31" s="12">
        <v>0.13</v>
      </c>
      <c r="N31" s="12">
        <v>0.17</v>
      </c>
    </row>
    <row r="32" spans="1:14" s="21" customFormat="1" ht="25.5" thickBot="1" x14ac:dyDescent="0.35">
      <c r="A32" s="121" t="s">
        <v>98</v>
      </c>
      <c r="B32" s="113" t="s">
        <v>119</v>
      </c>
      <c r="C32" s="12">
        <v>0.2</v>
      </c>
      <c r="D32" s="12">
        <v>0.17</v>
      </c>
      <c r="E32" s="12">
        <v>0.15</v>
      </c>
      <c r="F32" s="12">
        <v>0.06</v>
      </c>
      <c r="G32" s="12">
        <v>0.03</v>
      </c>
      <c r="H32" s="12">
        <v>0.02</v>
      </c>
      <c r="I32" s="12">
        <v>0.01</v>
      </c>
      <c r="J32" s="12">
        <v>0.01</v>
      </c>
      <c r="K32" s="12">
        <v>0.01</v>
      </c>
      <c r="L32" s="12">
        <v>0.06</v>
      </c>
      <c r="M32" s="12">
        <v>0.13</v>
      </c>
      <c r="N32" s="12">
        <v>0.15</v>
      </c>
    </row>
    <row r="33" spans="1:14" s="21" customFormat="1" ht="25.5" thickBot="1" x14ac:dyDescent="0.35">
      <c r="A33" s="121" t="s">
        <v>99</v>
      </c>
      <c r="B33" s="113" t="s">
        <v>120</v>
      </c>
      <c r="C33" s="12">
        <v>0.2</v>
      </c>
      <c r="D33" s="12">
        <v>0.17</v>
      </c>
      <c r="E33" s="12">
        <v>0.14000000000000001</v>
      </c>
      <c r="F33" s="12">
        <v>0.05</v>
      </c>
      <c r="G33" s="12">
        <v>0.02</v>
      </c>
      <c r="H33" s="12">
        <v>0.02</v>
      </c>
      <c r="I33" s="12">
        <v>0.01</v>
      </c>
      <c r="J33" s="12">
        <v>0.01</v>
      </c>
      <c r="K33" s="12">
        <v>0.02</v>
      </c>
      <c r="L33" s="12">
        <v>0.06</v>
      </c>
      <c r="M33" s="12">
        <v>0.13</v>
      </c>
      <c r="N33" s="12">
        <v>0.17</v>
      </c>
    </row>
    <row r="34" spans="1:14" s="21" customFormat="1" ht="25.5" thickBot="1" x14ac:dyDescent="0.35">
      <c r="A34" s="121" t="s">
        <v>100</v>
      </c>
      <c r="B34" s="113" t="s">
        <v>116</v>
      </c>
      <c r="C34" s="12">
        <v>0.2</v>
      </c>
      <c r="D34" s="12">
        <v>0.16</v>
      </c>
      <c r="E34" s="12">
        <v>0.14000000000000001</v>
      </c>
      <c r="F34" s="12">
        <v>7.0000000000000007E-2</v>
      </c>
      <c r="G34" s="12">
        <v>0.04</v>
      </c>
      <c r="H34" s="12">
        <v>0.01</v>
      </c>
      <c r="I34" s="12">
        <v>0.01</v>
      </c>
      <c r="J34" s="12">
        <v>0.01</v>
      </c>
      <c r="K34" s="12">
        <v>0.01</v>
      </c>
      <c r="L34" s="12">
        <v>7.0000000000000007E-2</v>
      </c>
      <c r="M34" s="12">
        <v>0.12</v>
      </c>
      <c r="N34" s="12">
        <v>0.16</v>
      </c>
    </row>
    <row r="35" spans="1:14" s="21" customFormat="1" ht="38" thickBot="1" x14ac:dyDescent="0.35">
      <c r="A35" s="122" t="s">
        <v>101</v>
      </c>
      <c r="B35" s="113" t="s">
        <v>121</v>
      </c>
      <c r="C35" s="12">
        <v>0.2</v>
      </c>
      <c r="D35" s="12">
        <v>0.17</v>
      </c>
      <c r="E35" s="12">
        <v>0.14000000000000001</v>
      </c>
      <c r="F35" s="12">
        <v>0.06</v>
      </c>
      <c r="G35" s="12">
        <v>0.03</v>
      </c>
      <c r="H35" s="12">
        <v>0.02</v>
      </c>
      <c r="I35" s="12">
        <v>0.01</v>
      </c>
      <c r="J35" s="12">
        <v>0.01</v>
      </c>
      <c r="K35" s="12">
        <v>0.01</v>
      </c>
      <c r="L35" s="12">
        <v>0.06</v>
      </c>
      <c r="M35" s="12">
        <v>0.13</v>
      </c>
      <c r="N35" s="12">
        <v>0.16</v>
      </c>
    </row>
    <row r="36" spans="1:14" ht="15.5" x14ac:dyDescent="0.35">
      <c r="B36" s="13"/>
    </row>
  </sheetData>
  <mergeCells count="3">
    <mergeCell ref="C28:N28"/>
    <mergeCell ref="B28:B29"/>
    <mergeCell ref="A28:A29"/>
  </mergeCells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="86" zoomScaleNormal="86" workbookViewId="0">
      <selection activeCell="A22" sqref="A22:L22"/>
    </sheetView>
  </sheetViews>
  <sheetFormatPr defaultRowHeight="14.5" x14ac:dyDescent="0.35"/>
  <cols>
    <col min="1" max="1" width="9.453125" style="2" customWidth="1"/>
    <col min="2" max="2" width="29" customWidth="1"/>
    <col min="3" max="3" width="17.54296875" customWidth="1"/>
    <col min="4" max="5" width="13.7265625" customWidth="1"/>
    <col min="6" max="7" width="12.7265625" customWidth="1"/>
    <col min="8" max="8" width="16.7265625" customWidth="1"/>
    <col min="9" max="9" width="12.7265625" customWidth="1"/>
    <col min="10" max="10" width="16.54296875" customWidth="1"/>
    <col min="11" max="11" width="18.26953125" customWidth="1"/>
    <col min="12" max="12" width="14.7265625" customWidth="1"/>
  </cols>
  <sheetData>
    <row r="1" spans="1:12" x14ac:dyDescent="0.35">
      <c r="A1" s="25" t="s">
        <v>24</v>
      </c>
      <c r="B1" s="26" t="s">
        <v>128</v>
      </c>
    </row>
    <row r="3" spans="1:12" ht="15" x14ac:dyDescent="0.25">
      <c r="A3" s="25"/>
      <c r="B3" s="47" t="s">
        <v>24</v>
      </c>
    </row>
    <row r="4" spans="1:12" ht="15.5" x14ac:dyDescent="0.35">
      <c r="A4" s="153" t="s">
        <v>124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</row>
    <row r="5" spans="1:12" ht="15" thickBot="1" x14ac:dyDescent="0.4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s="103" customFormat="1" ht="18.649999999999999" customHeight="1" x14ac:dyDescent="0.25">
      <c r="A6" s="164" t="s">
        <v>29</v>
      </c>
      <c r="B6" s="162" t="s">
        <v>123</v>
      </c>
      <c r="C6" s="162" t="s">
        <v>76</v>
      </c>
      <c r="D6" s="162" t="s">
        <v>30</v>
      </c>
      <c r="E6" s="160" t="s">
        <v>88</v>
      </c>
      <c r="F6" s="157" t="s">
        <v>77</v>
      </c>
      <c r="G6" s="158"/>
      <c r="H6" s="159"/>
      <c r="I6" s="162" t="s">
        <v>78</v>
      </c>
      <c r="J6" s="162" t="s">
        <v>67</v>
      </c>
      <c r="K6" s="162" t="s">
        <v>68</v>
      </c>
      <c r="L6" s="166" t="s">
        <v>69</v>
      </c>
    </row>
    <row r="7" spans="1:12" s="103" customFormat="1" ht="32.15" customHeight="1" x14ac:dyDescent="0.25">
      <c r="A7" s="165"/>
      <c r="B7" s="163"/>
      <c r="C7" s="163"/>
      <c r="D7" s="163"/>
      <c r="E7" s="161"/>
      <c r="F7" s="154" t="s">
        <v>61</v>
      </c>
      <c r="G7" s="155"/>
      <c r="H7" s="156"/>
      <c r="I7" s="163"/>
      <c r="J7" s="163"/>
      <c r="K7" s="163"/>
      <c r="L7" s="167"/>
    </row>
    <row r="8" spans="1:12" s="103" customFormat="1" ht="45" customHeight="1" thickBot="1" x14ac:dyDescent="0.3">
      <c r="A8" s="165"/>
      <c r="B8" s="163"/>
      <c r="C8" s="163"/>
      <c r="D8" s="163"/>
      <c r="E8" s="72" t="s">
        <v>63</v>
      </c>
      <c r="F8" s="72" t="s">
        <v>64</v>
      </c>
      <c r="G8" s="72" t="s">
        <v>65</v>
      </c>
      <c r="H8" s="72" t="s">
        <v>66</v>
      </c>
      <c r="I8" s="163"/>
      <c r="J8" s="163"/>
      <c r="K8" s="163"/>
      <c r="L8" s="167"/>
    </row>
    <row r="9" spans="1:12" ht="22.5" customHeight="1" x14ac:dyDescent="0.35">
      <c r="A9" s="89" t="s">
        <v>31</v>
      </c>
      <c r="B9" s="90" t="s">
        <v>32</v>
      </c>
      <c r="C9" s="90">
        <v>650</v>
      </c>
      <c r="D9" s="76">
        <v>1305.4000000000001</v>
      </c>
      <c r="E9" s="77"/>
      <c r="F9" s="77"/>
      <c r="G9" s="78"/>
      <c r="H9" s="79"/>
      <c r="I9" s="80"/>
      <c r="J9" s="80">
        <f t="shared" ref="J9:J14" si="0">D9*E9*1000+D9*F9*1000+G9*24+H9*C9*2+D9*I9</f>
        <v>0</v>
      </c>
      <c r="K9" s="80">
        <f>J9*0.2</f>
        <v>0</v>
      </c>
      <c r="L9" s="81">
        <f>J9+K9</f>
        <v>0</v>
      </c>
    </row>
    <row r="10" spans="1:12" ht="22.5" customHeight="1" x14ac:dyDescent="0.35">
      <c r="A10" s="86">
        <v>2</v>
      </c>
      <c r="B10" s="20" t="s">
        <v>33</v>
      </c>
      <c r="C10" s="20">
        <v>1500</v>
      </c>
      <c r="D10" s="17">
        <v>2782</v>
      </c>
      <c r="E10" s="17"/>
      <c r="F10" s="17"/>
      <c r="G10" s="17"/>
      <c r="H10" s="19"/>
      <c r="I10" s="19"/>
      <c r="J10" s="18">
        <f t="shared" si="0"/>
        <v>0</v>
      </c>
      <c r="K10" s="18">
        <f t="shared" ref="K10:K14" si="1">J10*0.2</f>
        <v>0</v>
      </c>
      <c r="L10" s="71">
        <f t="shared" ref="L10:L14" si="2">J10+K10</f>
        <v>0</v>
      </c>
    </row>
    <row r="11" spans="1:12" ht="22.5" customHeight="1" x14ac:dyDescent="0.35">
      <c r="A11" s="86">
        <v>3</v>
      </c>
      <c r="B11" s="20" t="s">
        <v>34</v>
      </c>
      <c r="C11" s="20">
        <v>1200</v>
      </c>
      <c r="D11" s="17">
        <v>2996</v>
      </c>
      <c r="E11" s="17"/>
      <c r="F11" s="17"/>
      <c r="G11" s="17"/>
      <c r="H11" s="19"/>
      <c r="I11" s="19"/>
      <c r="J11" s="18">
        <f t="shared" si="0"/>
        <v>0</v>
      </c>
      <c r="K11" s="18">
        <f t="shared" si="1"/>
        <v>0</v>
      </c>
      <c r="L11" s="71">
        <f t="shared" si="2"/>
        <v>0</v>
      </c>
    </row>
    <row r="12" spans="1:12" ht="22.5" customHeight="1" x14ac:dyDescent="0.35">
      <c r="A12" s="86">
        <v>4</v>
      </c>
      <c r="B12" s="20" t="s">
        <v>40</v>
      </c>
      <c r="C12" s="20">
        <v>2100</v>
      </c>
      <c r="D12" s="17">
        <v>3959</v>
      </c>
      <c r="E12" s="17"/>
      <c r="F12" s="17"/>
      <c r="G12" s="17"/>
      <c r="H12" s="19"/>
      <c r="I12" s="19"/>
      <c r="J12" s="18">
        <f t="shared" si="0"/>
        <v>0</v>
      </c>
      <c r="K12" s="18">
        <f t="shared" si="1"/>
        <v>0</v>
      </c>
      <c r="L12" s="71">
        <f t="shared" si="2"/>
        <v>0</v>
      </c>
    </row>
    <row r="13" spans="1:12" ht="22.5" customHeight="1" x14ac:dyDescent="0.35">
      <c r="A13" s="86">
        <v>5</v>
      </c>
      <c r="B13" s="20" t="s">
        <v>41</v>
      </c>
      <c r="C13" s="20">
        <v>1200</v>
      </c>
      <c r="D13" s="17">
        <v>2889</v>
      </c>
      <c r="E13" s="17"/>
      <c r="F13" s="17"/>
      <c r="G13" s="17"/>
      <c r="H13" s="19"/>
      <c r="I13" s="19"/>
      <c r="J13" s="18">
        <f t="shared" si="0"/>
        <v>0</v>
      </c>
      <c r="K13" s="18">
        <f t="shared" si="1"/>
        <v>0</v>
      </c>
      <c r="L13" s="71">
        <f t="shared" si="2"/>
        <v>0</v>
      </c>
    </row>
    <row r="14" spans="1:12" ht="22.5" customHeight="1" thickBot="1" x14ac:dyDescent="0.4">
      <c r="A14" s="91">
        <v>6</v>
      </c>
      <c r="B14" s="92" t="s">
        <v>42</v>
      </c>
      <c r="C14" s="92">
        <v>700</v>
      </c>
      <c r="D14" s="82">
        <v>1284</v>
      </c>
      <c r="E14" s="82"/>
      <c r="F14" s="82"/>
      <c r="G14" s="82"/>
      <c r="H14" s="83"/>
      <c r="I14" s="83"/>
      <c r="J14" s="84">
        <f t="shared" si="0"/>
        <v>0</v>
      </c>
      <c r="K14" s="84">
        <f t="shared" si="1"/>
        <v>0</v>
      </c>
      <c r="L14" s="85">
        <f t="shared" si="2"/>
        <v>0</v>
      </c>
    </row>
    <row r="15" spans="1:12" s="21" customFormat="1" ht="54.75" customHeight="1" thickBot="1" x14ac:dyDescent="0.35">
      <c r="A15" s="87"/>
      <c r="B15" s="145" t="s">
        <v>84</v>
      </c>
      <c r="C15" s="146"/>
      <c r="D15" s="73">
        <f>SUM(D9:D14)</f>
        <v>15215.4</v>
      </c>
      <c r="E15" s="149"/>
      <c r="F15" s="150"/>
      <c r="G15" s="147" t="s">
        <v>44</v>
      </c>
      <c r="H15" s="147"/>
      <c r="I15" s="148"/>
      <c r="J15" s="74">
        <f>SUM(J9:J14)</f>
        <v>0</v>
      </c>
      <c r="K15" s="74">
        <f>SUM(K9:K14)</f>
        <v>0</v>
      </c>
      <c r="L15" s="75">
        <f>SUM(L9:L14)</f>
        <v>0</v>
      </c>
    </row>
    <row r="16" spans="1:12" x14ac:dyDescent="0.35">
      <c r="A16" s="10"/>
      <c r="B16" s="3"/>
      <c r="C16" s="3"/>
      <c r="D16" s="39" t="s">
        <v>24</v>
      </c>
      <c r="E16" s="4"/>
      <c r="F16" s="4"/>
      <c r="G16" s="4"/>
      <c r="H16" s="4"/>
      <c r="I16" s="4"/>
      <c r="J16" s="4"/>
      <c r="K16" s="4"/>
      <c r="L16" s="5"/>
    </row>
    <row r="17" spans="1:12" x14ac:dyDescent="0.35">
      <c r="A17" s="10"/>
      <c r="B17" s="3"/>
      <c r="C17" s="3"/>
      <c r="D17" s="39"/>
      <c r="E17" s="4"/>
      <c r="F17" s="4"/>
      <c r="G17" s="4"/>
      <c r="H17" s="4"/>
      <c r="I17" s="4"/>
      <c r="J17" s="4"/>
      <c r="K17" s="4"/>
      <c r="L17" s="5"/>
    </row>
    <row r="18" spans="1:12" s="22" customFormat="1" x14ac:dyDescent="0.35">
      <c r="A18" s="50"/>
      <c r="B18" s="151" t="s">
        <v>45</v>
      </c>
      <c r="C18" s="151"/>
      <c r="D18" s="151"/>
      <c r="E18" s="151"/>
      <c r="F18" s="151"/>
      <c r="G18" s="151"/>
      <c r="H18" s="151"/>
      <c r="I18" s="151"/>
      <c r="J18" s="48"/>
      <c r="K18" s="48"/>
      <c r="L18" s="49"/>
    </row>
    <row r="19" spans="1:12" x14ac:dyDescent="0.35">
      <c r="A19" s="46"/>
      <c r="B19" s="54"/>
      <c r="C19" s="54"/>
      <c r="D19" s="54"/>
      <c r="E19" s="54"/>
      <c r="F19" s="54"/>
      <c r="G19" s="54"/>
      <c r="H19" s="54"/>
      <c r="I19" s="54"/>
      <c r="J19" s="48"/>
      <c r="K19" s="48"/>
      <c r="L19" s="49"/>
    </row>
    <row r="20" spans="1:12" x14ac:dyDescent="0.35">
      <c r="A20" s="46"/>
      <c r="B20" s="54"/>
      <c r="C20" s="54"/>
      <c r="D20" s="54"/>
      <c r="E20" s="54"/>
      <c r="F20" s="54"/>
      <c r="G20" s="54"/>
      <c r="H20" s="54"/>
      <c r="I20" s="54"/>
      <c r="J20" s="48"/>
      <c r="K20" s="48"/>
      <c r="L20" s="49"/>
    </row>
    <row r="21" spans="1:12" s="26" customFormat="1" x14ac:dyDescent="0.35">
      <c r="A21" s="51"/>
      <c r="B21" s="151" t="s">
        <v>46</v>
      </c>
      <c r="C21" s="151"/>
      <c r="D21" s="151"/>
      <c r="E21" s="151"/>
      <c r="F21" s="151"/>
      <c r="G21" s="151"/>
      <c r="H21" s="151"/>
      <c r="I21" s="151"/>
      <c r="J21" s="151"/>
      <c r="K21" s="151"/>
      <c r="L21" s="151"/>
    </row>
    <row r="22" spans="1:12" x14ac:dyDescent="0.35">
      <c r="A22" s="152"/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</row>
    <row r="23" spans="1:12" x14ac:dyDescent="0.35">
      <c r="A23" s="7"/>
      <c r="B23" s="8"/>
      <c r="C23" s="8"/>
      <c r="D23" s="9"/>
      <c r="E23" s="9"/>
      <c r="F23" s="9"/>
      <c r="G23" s="9"/>
      <c r="H23" s="6"/>
      <c r="I23" s="6"/>
      <c r="J23" s="6"/>
      <c r="K23" s="6"/>
      <c r="L23" s="6"/>
    </row>
    <row r="24" spans="1:12" x14ac:dyDescent="0.35">
      <c r="A24" s="7"/>
      <c r="B24" s="8"/>
      <c r="C24" s="8"/>
      <c r="D24" s="9"/>
      <c r="E24" s="9"/>
      <c r="F24" s="9"/>
      <c r="G24" s="9"/>
      <c r="H24" s="6"/>
      <c r="I24" s="6"/>
      <c r="J24" s="6"/>
      <c r="K24" s="6"/>
      <c r="L24" s="6"/>
    </row>
  </sheetData>
  <mergeCells count="18">
    <mergeCell ref="A4:L4"/>
    <mergeCell ref="F7:H7"/>
    <mergeCell ref="F6:H6"/>
    <mergeCell ref="E6:E7"/>
    <mergeCell ref="D6:D8"/>
    <mergeCell ref="C6:C8"/>
    <mergeCell ref="B6:B8"/>
    <mergeCell ref="A6:A8"/>
    <mergeCell ref="I6:I8"/>
    <mergeCell ref="J6:J8"/>
    <mergeCell ref="K6:K8"/>
    <mergeCell ref="L6:L8"/>
    <mergeCell ref="B15:C15"/>
    <mergeCell ref="G15:I15"/>
    <mergeCell ref="E15:F15"/>
    <mergeCell ref="B21:L21"/>
    <mergeCell ref="A22:L22"/>
    <mergeCell ref="B18:I18"/>
  </mergeCells>
  <pageMargins left="0.25" right="0.25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B1" zoomScaleNormal="100" workbookViewId="0">
      <selection activeCell="B6" sqref="B6:B7"/>
    </sheetView>
  </sheetViews>
  <sheetFormatPr defaultRowHeight="14.5" x14ac:dyDescent="0.35"/>
  <cols>
    <col min="2" max="2" width="27.453125" customWidth="1"/>
    <col min="3" max="3" width="14.7265625" customWidth="1"/>
    <col min="4" max="5" width="12.7265625" customWidth="1"/>
    <col min="6" max="7" width="12.453125" customWidth="1"/>
    <col min="8" max="8" width="12.7265625" customWidth="1"/>
    <col min="9" max="9" width="18.7265625" customWidth="1"/>
    <col min="10" max="10" width="16" customWidth="1"/>
    <col min="11" max="11" width="18.7265625" customWidth="1"/>
  </cols>
  <sheetData>
    <row r="1" spans="1:11" x14ac:dyDescent="0.35">
      <c r="B1" s="26" t="s">
        <v>129</v>
      </c>
    </row>
    <row r="2" spans="1:11" x14ac:dyDescent="0.35">
      <c r="B2" s="26"/>
    </row>
    <row r="3" spans="1:11" ht="15.75" x14ac:dyDescent="0.25">
      <c r="A3" s="37"/>
      <c r="B3" s="26" t="s">
        <v>24</v>
      </c>
    </row>
    <row r="4" spans="1:11" ht="15.5" x14ac:dyDescent="0.35">
      <c r="E4" s="37" t="s">
        <v>125</v>
      </c>
    </row>
    <row r="5" spans="1:11" ht="15.75" thickBot="1" x14ac:dyDescent="0.3"/>
    <row r="6" spans="1:11" s="102" customFormat="1" ht="36" customHeight="1" x14ac:dyDescent="0.3">
      <c r="A6" s="172" t="s">
        <v>60</v>
      </c>
      <c r="B6" s="162" t="s">
        <v>123</v>
      </c>
      <c r="C6" s="162" t="s">
        <v>30</v>
      </c>
      <c r="D6" s="169" t="s">
        <v>74</v>
      </c>
      <c r="E6" s="170"/>
      <c r="F6" s="169" t="s">
        <v>70</v>
      </c>
      <c r="G6" s="170"/>
      <c r="H6" s="162" t="s">
        <v>78</v>
      </c>
      <c r="I6" s="162" t="s">
        <v>67</v>
      </c>
      <c r="J6" s="162" t="s">
        <v>68</v>
      </c>
      <c r="K6" s="166" t="s">
        <v>69</v>
      </c>
    </row>
    <row r="7" spans="1:11" s="102" customFormat="1" ht="52" customHeight="1" thickBot="1" x14ac:dyDescent="0.35">
      <c r="A7" s="173"/>
      <c r="B7" s="171"/>
      <c r="C7" s="163"/>
      <c r="D7" s="100" t="s">
        <v>75</v>
      </c>
      <c r="E7" s="101" t="s">
        <v>73</v>
      </c>
      <c r="F7" s="100" t="s">
        <v>71</v>
      </c>
      <c r="G7" s="100" t="s">
        <v>72</v>
      </c>
      <c r="H7" s="171"/>
      <c r="I7" s="163"/>
      <c r="J7" s="163"/>
      <c r="K7" s="167"/>
    </row>
    <row r="8" spans="1:11" s="22" customFormat="1" ht="21" customHeight="1" x14ac:dyDescent="0.25">
      <c r="A8" s="94">
        <v>1</v>
      </c>
      <c r="B8" s="95" t="s">
        <v>62</v>
      </c>
      <c r="C8" s="80">
        <v>0.22</v>
      </c>
      <c r="D8" s="96"/>
      <c r="E8" s="96"/>
      <c r="F8" s="96"/>
      <c r="G8" s="96"/>
      <c r="H8" s="97"/>
      <c r="I8" s="80">
        <f>C8*1000*D8+C8*1000*E8+F8*24+C8*1000*G8+C8*H8</f>
        <v>0</v>
      </c>
      <c r="J8" s="80">
        <f>I8*0.2</f>
        <v>0</v>
      </c>
      <c r="K8" s="81">
        <f>I8+J8</f>
        <v>0</v>
      </c>
    </row>
    <row r="9" spans="1:11" s="22" customFormat="1" ht="21" customHeight="1" x14ac:dyDescent="0.35">
      <c r="A9" s="93">
        <v>2</v>
      </c>
      <c r="B9" s="24" t="s">
        <v>35</v>
      </c>
      <c r="C9" s="18">
        <v>3.22</v>
      </c>
      <c r="D9" s="23"/>
      <c r="E9" s="23"/>
      <c r="F9" s="23"/>
      <c r="G9" s="23"/>
      <c r="H9" s="19"/>
      <c r="I9" s="18">
        <f t="shared" ref="I9:I16" si="0">C9*1000*D9+C9*1000*E9+F9*24+C9*1000*G9+C9*H9</f>
        <v>0</v>
      </c>
      <c r="J9" s="18">
        <f t="shared" ref="J9:J16" si="1">I9*0.2</f>
        <v>0</v>
      </c>
      <c r="K9" s="71">
        <f t="shared" ref="K9:K16" si="2">I9+J9</f>
        <v>0</v>
      </c>
    </row>
    <row r="10" spans="1:11" s="22" customFormat="1" ht="21" customHeight="1" x14ac:dyDescent="0.35">
      <c r="A10" s="93">
        <v>3</v>
      </c>
      <c r="B10" s="24" t="s">
        <v>36</v>
      </c>
      <c r="C10" s="18">
        <v>0.52</v>
      </c>
      <c r="D10" s="19"/>
      <c r="E10" s="19"/>
      <c r="F10" s="19"/>
      <c r="G10" s="19"/>
      <c r="H10" s="19"/>
      <c r="I10" s="18">
        <f t="shared" ref="I10" si="3">C10*1000*D10+C10*1000*E10+F10*24+C10*1000*G10+C10*H10</f>
        <v>0</v>
      </c>
      <c r="J10" s="18">
        <f t="shared" si="1"/>
        <v>0</v>
      </c>
      <c r="K10" s="71">
        <f t="shared" ref="K10" si="4">I10+J10</f>
        <v>0</v>
      </c>
    </row>
    <row r="11" spans="1:11" s="22" customFormat="1" ht="21" customHeight="1" x14ac:dyDescent="0.35">
      <c r="A11" s="93">
        <v>4</v>
      </c>
      <c r="B11" s="24" t="s">
        <v>37</v>
      </c>
      <c r="C11" s="18">
        <v>0.42</v>
      </c>
      <c r="D11" s="19"/>
      <c r="E11" s="19"/>
      <c r="F11" s="19"/>
      <c r="G11" s="19"/>
      <c r="H11" s="19"/>
      <c r="I11" s="18">
        <f t="shared" si="0"/>
        <v>0</v>
      </c>
      <c r="J11" s="18">
        <f t="shared" si="1"/>
        <v>0</v>
      </c>
      <c r="K11" s="71">
        <f t="shared" si="2"/>
        <v>0</v>
      </c>
    </row>
    <row r="12" spans="1:11" s="22" customFormat="1" ht="21" customHeight="1" x14ac:dyDescent="0.35">
      <c r="A12" s="93">
        <v>5</v>
      </c>
      <c r="B12" s="24" t="s">
        <v>38</v>
      </c>
      <c r="C12" s="18">
        <v>0.22</v>
      </c>
      <c r="D12" s="19"/>
      <c r="E12" s="19"/>
      <c r="F12" s="19"/>
      <c r="G12" s="19"/>
      <c r="H12" s="19"/>
      <c r="I12" s="18">
        <f t="shared" si="0"/>
        <v>0</v>
      </c>
      <c r="J12" s="18">
        <f t="shared" si="1"/>
        <v>0</v>
      </c>
      <c r="K12" s="71">
        <f t="shared" si="2"/>
        <v>0</v>
      </c>
    </row>
    <row r="13" spans="1:11" s="22" customFormat="1" ht="21" customHeight="1" x14ac:dyDescent="0.35">
      <c r="A13" s="93">
        <v>6</v>
      </c>
      <c r="B13" s="24" t="s">
        <v>39</v>
      </c>
      <c r="C13" s="18">
        <v>428</v>
      </c>
      <c r="D13" s="19"/>
      <c r="E13" s="19"/>
      <c r="F13" s="19"/>
      <c r="G13" s="19"/>
      <c r="H13" s="19"/>
      <c r="I13" s="18">
        <f t="shared" si="0"/>
        <v>0</v>
      </c>
      <c r="J13" s="18">
        <f t="shared" si="1"/>
        <v>0</v>
      </c>
      <c r="K13" s="71">
        <f t="shared" si="2"/>
        <v>0</v>
      </c>
    </row>
    <row r="14" spans="1:11" s="22" customFormat="1" ht="21" customHeight="1" x14ac:dyDescent="0.35">
      <c r="A14" s="93">
        <v>7</v>
      </c>
      <c r="B14" s="24" t="s">
        <v>79</v>
      </c>
      <c r="C14" s="18">
        <v>1070</v>
      </c>
      <c r="D14" s="19"/>
      <c r="E14" s="19"/>
      <c r="F14" s="19"/>
      <c r="G14" s="19"/>
      <c r="H14" s="19"/>
      <c r="I14" s="18">
        <f t="shared" si="0"/>
        <v>0</v>
      </c>
      <c r="J14" s="18">
        <f t="shared" si="1"/>
        <v>0</v>
      </c>
      <c r="K14" s="71">
        <f t="shared" si="2"/>
        <v>0</v>
      </c>
    </row>
    <row r="15" spans="1:11" s="22" customFormat="1" ht="21" customHeight="1" x14ac:dyDescent="0.35">
      <c r="A15" s="93">
        <v>8</v>
      </c>
      <c r="B15" s="24" t="s">
        <v>43</v>
      </c>
      <c r="C15" s="18">
        <v>321</v>
      </c>
      <c r="D15" s="19"/>
      <c r="E15" s="19"/>
      <c r="F15" s="19"/>
      <c r="G15" s="19"/>
      <c r="H15" s="19"/>
      <c r="I15" s="18">
        <f t="shared" si="0"/>
        <v>0</v>
      </c>
      <c r="J15" s="18">
        <f t="shared" si="1"/>
        <v>0</v>
      </c>
      <c r="K15" s="71">
        <f t="shared" si="2"/>
        <v>0</v>
      </c>
    </row>
    <row r="16" spans="1:11" s="22" customFormat="1" ht="21" customHeight="1" thickBot="1" x14ac:dyDescent="0.4">
      <c r="A16" s="98">
        <v>9</v>
      </c>
      <c r="B16" s="99" t="s">
        <v>28</v>
      </c>
      <c r="C16" s="84">
        <v>64.2</v>
      </c>
      <c r="D16" s="83"/>
      <c r="E16" s="83"/>
      <c r="F16" s="83"/>
      <c r="G16" s="83"/>
      <c r="H16" s="83"/>
      <c r="I16" s="84">
        <f t="shared" si="0"/>
        <v>0</v>
      </c>
      <c r="J16" s="84">
        <f t="shared" si="1"/>
        <v>0</v>
      </c>
      <c r="K16" s="85">
        <f t="shared" si="2"/>
        <v>0</v>
      </c>
    </row>
    <row r="17" spans="1:11" s="21" customFormat="1" ht="37.5" customHeight="1" thickBot="1" x14ac:dyDescent="0.35">
      <c r="A17" s="87"/>
      <c r="B17" s="88" t="s">
        <v>84</v>
      </c>
      <c r="C17" s="73">
        <f>SUM(C8:C16)</f>
        <v>1887.8</v>
      </c>
      <c r="D17" s="174"/>
      <c r="E17" s="148"/>
      <c r="F17" s="174" t="s">
        <v>44</v>
      </c>
      <c r="G17" s="147"/>
      <c r="H17" s="148"/>
      <c r="I17" s="74">
        <f>SUM(I8:I16)</f>
        <v>0</v>
      </c>
      <c r="J17" s="74">
        <f t="shared" ref="J17:K17" si="5">SUM(J8:J16)</f>
        <v>0</v>
      </c>
      <c r="K17" s="75">
        <f t="shared" si="5"/>
        <v>0</v>
      </c>
    </row>
    <row r="18" spans="1:11" x14ac:dyDescent="0.35">
      <c r="A18" s="10"/>
      <c r="B18" s="3"/>
      <c r="C18" s="14"/>
      <c r="D18" s="4"/>
      <c r="E18" s="4"/>
      <c r="F18" s="4"/>
      <c r="G18" s="4"/>
      <c r="H18" s="4"/>
      <c r="I18" s="4"/>
      <c r="J18" s="4"/>
      <c r="K18" s="5"/>
    </row>
    <row r="19" spans="1:11" x14ac:dyDescent="0.35">
      <c r="A19" s="10"/>
      <c r="B19" s="3"/>
      <c r="C19" s="14" t="s">
        <v>24</v>
      </c>
      <c r="D19" s="4"/>
      <c r="E19" s="4"/>
      <c r="F19" s="4"/>
      <c r="G19" s="4"/>
      <c r="H19" s="4"/>
      <c r="I19" s="4"/>
      <c r="J19" s="4"/>
      <c r="K19" s="5"/>
    </row>
    <row r="20" spans="1:11" s="22" customFormat="1" x14ac:dyDescent="0.35">
      <c r="A20" s="50"/>
      <c r="B20" s="168" t="s">
        <v>45</v>
      </c>
      <c r="C20" s="168"/>
      <c r="D20" s="168"/>
      <c r="E20" s="168"/>
      <c r="F20" s="168"/>
      <c r="G20" s="168"/>
      <c r="H20" s="168"/>
      <c r="I20" s="51"/>
      <c r="J20" s="51"/>
      <c r="K20" s="52"/>
    </row>
    <row r="21" spans="1:11" s="22" customFormat="1" x14ac:dyDescent="0.35">
      <c r="A21" s="50"/>
      <c r="B21" s="53"/>
      <c r="C21" s="53"/>
      <c r="D21" s="53"/>
      <c r="E21" s="53"/>
      <c r="F21" s="53"/>
      <c r="G21" s="53"/>
      <c r="H21" s="53"/>
      <c r="I21" s="51"/>
      <c r="J21" s="51"/>
      <c r="K21" s="52"/>
    </row>
    <row r="22" spans="1:11" s="22" customFormat="1" x14ac:dyDescent="0.35">
      <c r="A22" s="50"/>
      <c r="B22" s="53"/>
      <c r="C22" s="53"/>
      <c r="D22" s="53"/>
      <c r="E22" s="53"/>
      <c r="F22" s="53"/>
      <c r="G22" s="53"/>
      <c r="H22" s="53"/>
      <c r="I22" s="51"/>
      <c r="J22" s="51"/>
      <c r="K22" s="52"/>
    </row>
    <row r="23" spans="1:11" s="26" customFormat="1" x14ac:dyDescent="0.35">
      <c r="A23" s="51"/>
      <c r="B23" s="168" t="s">
        <v>46</v>
      </c>
      <c r="C23" s="168"/>
      <c r="D23" s="168"/>
      <c r="E23" s="168"/>
      <c r="F23" s="168"/>
      <c r="G23" s="168"/>
      <c r="H23" s="168"/>
      <c r="I23" s="168"/>
      <c r="J23" s="168"/>
      <c r="K23" s="168"/>
    </row>
    <row r="24" spans="1:11" x14ac:dyDescent="0.35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</row>
    <row r="25" spans="1:11" x14ac:dyDescent="0.3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</row>
    <row r="26" spans="1:11" x14ac:dyDescent="0.3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7" spans="1:11" ht="18" x14ac:dyDescent="0.4">
      <c r="A27" s="38"/>
      <c r="B27" s="41"/>
      <c r="C27" s="42"/>
      <c r="D27" s="42"/>
      <c r="E27" s="42"/>
      <c r="F27" s="38"/>
      <c r="G27" s="38"/>
      <c r="H27" s="38"/>
      <c r="I27" s="38"/>
      <c r="J27" s="38"/>
      <c r="K27" s="38"/>
    </row>
    <row r="28" spans="1:11" x14ac:dyDescent="0.35">
      <c r="A28" s="38"/>
      <c r="B28" s="42"/>
      <c r="C28" s="42"/>
      <c r="D28" s="42"/>
      <c r="E28" s="42"/>
      <c r="F28" s="38"/>
      <c r="G28" s="38"/>
      <c r="H28" s="38"/>
      <c r="I28" s="38"/>
      <c r="J28" s="38"/>
      <c r="K28" s="38"/>
    </row>
    <row r="29" spans="1:11" x14ac:dyDescent="0.35">
      <c r="A29" s="38"/>
      <c r="B29" s="42"/>
      <c r="C29" s="42"/>
      <c r="D29" s="42"/>
      <c r="E29" s="42"/>
      <c r="F29" s="38"/>
      <c r="G29" s="38"/>
      <c r="H29" s="38"/>
      <c r="I29" s="38"/>
      <c r="J29" s="38"/>
      <c r="K29" s="38"/>
    </row>
    <row r="30" spans="1:11" x14ac:dyDescent="0.35">
      <c r="A30" s="38"/>
      <c r="B30" s="42"/>
      <c r="C30" s="42"/>
      <c r="D30" s="42"/>
      <c r="E30" s="42"/>
      <c r="F30" s="38"/>
      <c r="G30" s="38"/>
      <c r="H30" s="38"/>
      <c r="I30" s="38"/>
      <c r="J30" s="38"/>
      <c r="K30" s="38"/>
    </row>
    <row r="31" spans="1:11" x14ac:dyDescent="0.35">
      <c r="B31" s="43"/>
      <c r="C31" s="43"/>
      <c r="D31" s="43"/>
      <c r="E31" s="43"/>
    </row>
    <row r="32" spans="1:11" x14ac:dyDescent="0.35">
      <c r="B32" s="43"/>
      <c r="C32" s="15"/>
      <c r="D32" s="15"/>
      <c r="E32" s="15"/>
      <c r="F32" s="40"/>
    </row>
    <row r="33" spans="2:6" x14ac:dyDescent="0.35">
      <c r="B33" s="43"/>
      <c r="C33" s="15"/>
      <c r="D33" s="15"/>
      <c r="E33" s="15"/>
      <c r="F33" t="s">
        <v>24</v>
      </c>
    </row>
    <row r="34" spans="2:6" x14ac:dyDescent="0.35">
      <c r="B34" s="43"/>
      <c r="C34" s="44"/>
      <c r="D34" s="44"/>
      <c r="E34" s="45"/>
    </row>
    <row r="35" spans="2:6" x14ac:dyDescent="0.35">
      <c r="B35" s="43"/>
      <c r="C35" s="43"/>
      <c r="D35" s="43"/>
      <c r="E35" s="43"/>
    </row>
    <row r="36" spans="2:6" x14ac:dyDescent="0.35">
      <c r="B36" s="43"/>
      <c r="C36" s="43"/>
      <c r="D36" s="43"/>
      <c r="E36" s="43"/>
    </row>
    <row r="37" spans="2:6" x14ac:dyDescent="0.35">
      <c r="B37" s="43"/>
      <c r="C37" s="43"/>
      <c r="D37" s="43"/>
      <c r="E37" s="43"/>
    </row>
    <row r="38" spans="2:6" x14ac:dyDescent="0.35">
      <c r="B38" s="43"/>
      <c r="C38" s="43"/>
      <c r="D38" s="43"/>
      <c r="E38" s="43"/>
    </row>
    <row r="39" spans="2:6" x14ac:dyDescent="0.35">
      <c r="B39" s="43"/>
      <c r="C39" s="43"/>
      <c r="D39" s="43"/>
      <c r="E39" s="43"/>
    </row>
  </sheetData>
  <mergeCells count="14">
    <mergeCell ref="B20:H20"/>
    <mergeCell ref="B23:K23"/>
    <mergeCell ref="A24:K24"/>
    <mergeCell ref="F6:G6"/>
    <mergeCell ref="D6:E6"/>
    <mergeCell ref="I6:I7"/>
    <mergeCell ref="J6:J7"/>
    <mergeCell ref="K6:K7"/>
    <mergeCell ref="B6:B7"/>
    <mergeCell ref="C6:C7"/>
    <mergeCell ref="A6:A7"/>
    <mergeCell ref="F17:H17"/>
    <mergeCell ref="D17:E17"/>
    <mergeCell ref="H6:H7"/>
  </mergeCells>
  <pageMargins left="0.25" right="0.25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workbookViewId="0">
      <selection activeCell="C10" sqref="C10"/>
    </sheetView>
  </sheetViews>
  <sheetFormatPr defaultRowHeight="14.5" x14ac:dyDescent="0.35"/>
  <cols>
    <col min="1" max="1" width="1.81640625" customWidth="1"/>
    <col min="2" max="2" width="21.81640625" customWidth="1"/>
    <col min="3" max="3" width="16.7265625" customWidth="1"/>
    <col min="4" max="4" width="25.26953125" customWidth="1"/>
    <col min="5" max="5" width="16.7265625" customWidth="1"/>
    <col min="6" max="6" width="22.7265625" customWidth="1"/>
  </cols>
  <sheetData>
    <row r="1" spans="2:6" x14ac:dyDescent="0.35">
      <c r="B1" s="26" t="s">
        <v>130</v>
      </c>
    </row>
    <row r="2" spans="2:6" x14ac:dyDescent="0.35">
      <c r="B2" s="26"/>
    </row>
    <row r="3" spans="2:6" ht="15" x14ac:dyDescent="0.25">
      <c r="B3" s="26" t="s">
        <v>24</v>
      </c>
    </row>
    <row r="5" spans="2:6" ht="18.5" x14ac:dyDescent="0.45">
      <c r="B5" s="1" t="s">
        <v>126</v>
      </c>
    </row>
    <row r="7" spans="2:6" ht="16" thickBot="1" x14ac:dyDescent="0.4">
      <c r="B7" s="55"/>
      <c r="C7" s="55"/>
      <c r="D7" s="56"/>
      <c r="E7" s="56"/>
      <c r="F7" s="57"/>
    </row>
    <row r="8" spans="2:6" s="37" customFormat="1" ht="16" thickBot="1" x14ac:dyDescent="0.4">
      <c r="B8" s="59"/>
      <c r="C8" s="60" t="s">
        <v>83</v>
      </c>
      <c r="D8" s="60" t="s">
        <v>132</v>
      </c>
      <c r="E8" s="60" t="s">
        <v>68</v>
      </c>
      <c r="F8" s="61" t="s">
        <v>131</v>
      </c>
    </row>
    <row r="9" spans="2:6" s="58" customFormat="1" ht="15.65" x14ac:dyDescent="0.35">
      <c r="B9" s="62" t="s">
        <v>81</v>
      </c>
      <c r="C9" s="64">
        <f>'cenová kalkulácia MO'!C17</f>
        <v>1887.8</v>
      </c>
      <c r="D9" s="64">
        <f>'cenová kalkulácia MO'!I17</f>
        <v>0</v>
      </c>
      <c r="E9" s="64">
        <f>'cenová kalkulácia MO'!J17</f>
        <v>0</v>
      </c>
      <c r="F9" s="65">
        <f>'cenová kalkulácia MO'!K17</f>
        <v>0</v>
      </c>
    </row>
    <row r="10" spans="2:6" s="58" customFormat="1" ht="16" thickBot="1" x14ac:dyDescent="0.4">
      <c r="B10" s="63" t="s">
        <v>82</v>
      </c>
      <c r="C10" s="66">
        <f>'cenová kalkulácia SO'!D15</f>
        <v>15215.4</v>
      </c>
      <c r="D10" s="66">
        <f>'cenová kalkulácia SO'!J15</f>
        <v>0</v>
      </c>
      <c r="E10" s="64">
        <f>'cenová kalkulácia SO'!K15</f>
        <v>0</v>
      </c>
      <c r="F10" s="65">
        <f>'cenová kalkulácia SO'!L15</f>
        <v>0</v>
      </c>
    </row>
    <row r="11" spans="2:6" s="58" customFormat="1" ht="16" thickBot="1" x14ac:dyDescent="0.4">
      <c r="B11" s="68" t="s">
        <v>87</v>
      </c>
      <c r="C11" s="69">
        <f>SUM(C9:C10)</f>
        <v>17103.2</v>
      </c>
      <c r="D11" s="67">
        <f t="shared" ref="D11:F11" si="0">SUM(D9:D10)</f>
        <v>0</v>
      </c>
      <c r="E11" s="67">
        <f t="shared" si="0"/>
        <v>0</v>
      </c>
      <c r="F11" s="70">
        <f t="shared" si="0"/>
        <v>0</v>
      </c>
    </row>
    <row r="15" spans="2:6" s="104" customFormat="1" ht="14" x14ac:dyDescent="0.3">
      <c r="B15" s="104" t="s">
        <v>45</v>
      </c>
    </row>
    <row r="19" spans="2:5" s="104" customFormat="1" ht="14" x14ac:dyDescent="0.3">
      <c r="B19" s="104" t="s">
        <v>89</v>
      </c>
      <c r="E19" s="104" t="s">
        <v>90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zoznam+váhy</vt:lpstr>
      <vt:lpstr>cenová kalkulácia SO</vt:lpstr>
      <vt:lpstr>cenová kalkulácia MO</vt:lpstr>
      <vt:lpstr>sumarizácia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mstritzova</dc:creator>
  <cp:lastModifiedBy>ztomanova</cp:lastModifiedBy>
  <cp:lastPrinted>2017-09-21T07:18:50Z</cp:lastPrinted>
  <dcterms:created xsi:type="dcterms:W3CDTF">2017-08-22T05:02:45Z</dcterms:created>
  <dcterms:modified xsi:type="dcterms:W3CDTF">2017-09-22T09:46:18Z</dcterms:modified>
</cp:coreProperties>
</file>