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8290" windowHeight="7310"/>
  </bookViews>
  <sheets>
    <sheet name="kalkulácia ceny" sheetId="2" r:id="rId1"/>
  </sheets>
  <calcPr calcId="145621"/>
</workbook>
</file>

<file path=xl/calcChain.xml><?xml version="1.0" encoding="utf-8"?>
<calcChain xmlns="http://schemas.openxmlformats.org/spreadsheetml/2006/main">
  <c r="P14" i="2" l="1"/>
  <c r="P15" i="2" l="1"/>
  <c r="P23" i="2" l="1"/>
  <c r="P13" i="2"/>
  <c r="P10" i="2"/>
  <c r="P9" i="2"/>
  <c r="Q23" i="2" l="1"/>
  <c r="R23" i="2" s="1"/>
  <c r="P21" i="2"/>
  <c r="Q21" i="2" s="1"/>
  <c r="R21" i="2" s="1"/>
  <c r="Q14" i="2"/>
  <c r="R14" i="2" s="1"/>
  <c r="P12" i="2"/>
  <c r="Q12" i="2" s="1"/>
  <c r="R12" i="2" s="1"/>
  <c r="Q10" i="2"/>
  <c r="R10" i="2" s="1"/>
  <c r="P11" i="2"/>
  <c r="P22" i="2"/>
  <c r="Q22" i="2" s="1"/>
  <c r="R22" i="2" s="1"/>
  <c r="P8" i="2"/>
  <c r="Q8" i="2" s="1"/>
  <c r="R8" i="2" s="1"/>
  <c r="P19" i="2"/>
  <c r="P20" i="2"/>
  <c r="Q20" i="2" s="1"/>
  <c r="R20" i="2" s="1"/>
  <c r="P18" i="2"/>
  <c r="Q18" i="2" s="1"/>
  <c r="R18" i="2" s="1"/>
  <c r="P17" i="2"/>
  <c r="P16" i="2"/>
  <c r="Q16" i="2" s="1"/>
  <c r="R16" i="2" s="1"/>
  <c r="P7" i="2"/>
  <c r="Q7" i="2" l="1"/>
  <c r="R7" i="2" s="1"/>
  <c r="Q9" i="2"/>
  <c r="R9" i="2" s="1"/>
  <c r="Q13" i="2"/>
  <c r="R13" i="2" s="1"/>
  <c r="Q11" i="2"/>
  <c r="R11" i="2" s="1"/>
  <c r="Q15" i="2"/>
  <c r="R15" i="2" s="1"/>
  <c r="Q19" i="2"/>
  <c r="R19" i="2" s="1"/>
  <c r="P24" i="2"/>
  <c r="Q17" i="2"/>
  <c r="Q24" i="2" l="1"/>
  <c r="R17" i="2"/>
  <c r="R24" i="2" s="1"/>
</calcChain>
</file>

<file path=xl/sharedStrings.xml><?xml version="1.0" encoding="utf-8"?>
<sst xmlns="http://schemas.openxmlformats.org/spreadsheetml/2006/main" count="66" uniqueCount="48">
  <si>
    <t>p.č.</t>
  </si>
  <si>
    <t xml:space="preserve">Odberné miesto UKF v Nitre </t>
  </si>
  <si>
    <t>1.</t>
  </si>
  <si>
    <t>2.</t>
  </si>
  <si>
    <t>ŠD Zobor, Dražovská č. 2 Nitra</t>
  </si>
  <si>
    <t xml:space="preserve">ŠD Zobor, blok S, Dražovská č. 2 Nitra </t>
  </si>
  <si>
    <t xml:space="preserve">ŠD Zobor, blok H, Dražovská č. 2 Nitra </t>
  </si>
  <si>
    <t>Celková cena v EUR  za všetky odberné miesta spolu vrátane všetkých nákladov súvisiacich s predmetom zákazky:</t>
  </si>
  <si>
    <t>V ............................. dňa ...........................</t>
  </si>
  <si>
    <t xml:space="preserve"> </t>
  </si>
  <si>
    <t>distribúcia elektriny, tarifa za straty v NN (€)</t>
  </si>
  <si>
    <t>odvod do národného jad.fondu (€)</t>
  </si>
  <si>
    <t>prevádzkovanie systému-ostatné činnosti OKTE (€)</t>
  </si>
  <si>
    <t>distribučné služby</t>
  </si>
  <si>
    <t>DPH (€)</t>
  </si>
  <si>
    <t>Predpokladaný odber v kWh za 24 mesiacov</t>
  </si>
  <si>
    <t>cena za dodávku za 1 kWh (€)</t>
  </si>
  <si>
    <t>distribúcia elektriny, tarifa za distribúciu bez strát vrátane prenosu VT a NT (€)</t>
  </si>
  <si>
    <t>distribúcia elektriny, tarifa za straty v VN (€)</t>
  </si>
  <si>
    <t>xxx</t>
  </si>
  <si>
    <t>Príloha č.2 - Kalkulácia ceny</t>
  </si>
  <si>
    <t>Poznámka :</t>
  </si>
  <si>
    <t>Univerzita Konštantína Filozofa v Nitre  -  Kalkulácia ceny za dodávku el.energie</t>
  </si>
  <si>
    <t>cena elektriny NT a VT (€)</t>
  </si>
  <si>
    <t>cena za výkon/istič (€)</t>
  </si>
  <si>
    <t>prevádzkovanie systému-výroba elektriny vysoko účinnou komb.výrobou KV (€)</t>
  </si>
  <si>
    <t>prevádzkovanie systému-výroba elektiky z domáceho uhlia VHZ (€)</t>
  </si>
  <si>
    <t>prevádzkovanie systému-výroba elektriny z obnoviteľných zdrojov OZE  (€)</t>
  </si>
  <si>
    <t>systémové služby (€)</t>
  </si>
  <si>
    <t>Celková cena za odberné miesto vrátane všetkých nákladov súvisiacich s predmetom zákazky vrátane DPH  (€)</t>
  </si>
  <si>
    <t xml:space="preserve">UKF,Dražovská č, 4 Nitra </t>
  </si>
  <si>
    <t xml:space="preserve">UKF,Nábrežie mládeže č. 91 Nitra </t>
  </si>
  <si>
    <t xml:space="preserve">byt, Zvolenská č. 1 Nitra </t>
  </si>
  <si>
    <t xml:space="preserve">byt Škultétyho č. 3 Nitra </t>
  </si>
  <si>
    <t xml:space="preserve">UKF,Štefánikova trieda č. 67 Nitra </t>
  </si>
  <si>
    <t>areál   Patince  č.371</t>
  </si>
  <si>
    <t xml:space="preserve">VVaPC,Hviezdoslavova č. 15, Spišská Nová Ves </t>
  </si>
  <si>
    <t xml:space="preserve">UKF,Trieda A.Hlinku č. 1 Nitra </t>
  </si>
  <si>
    <t xml:space="preserve">UKF,Kraskova č. 1 Nitra </t>
  </si>
  <si>
    <t xml:space="preserve">ŠD Nitra, Slančíkovej č. 1 Nitra </t>
  </si>
  <si>
    <t xml:space="preserve">ŠD Brez.háj, ,Nábrežie mládeže č.1 Nitra </t>
  </si>
  <si>
    <t xml:space="preserve">UKF,Hodžova č. 1 Nitra </t>
  </si>
  <si>
    <t xml:space="preserve">byt Nábrežie mládeže č. 65 Nitra </t>
  </si>
  <si>
    <t>Spotrebná daň v EUR  (€)</t>
  </si>
  <si>
    <t>Celková cena za odberné miesto vrátane všetkých nákladov súvisiacich s predmetom zákazky bez DPH  (€)</t>
  </si>
  <si>
    <t>Obchodné meno a sídlo dodávateľa: .......................................                                                          Meno a podpis oprávneného zástupcu:</t>
  </si>
  <si>
    <t>Výpočet celkovej ceny bez DPH  pre ZSE -Dis.  je  nastavený pre ceny jednofázového istriča násobené počtom fáz</t>
  </si>
  <si>
    <t>Výpočet celkovej ceny bez DPH  pre VSE -Dis. (položky 7a8)  je  nastavený pre ceny pre trojfázový istič.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</si>
</sst>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€_-;\-* #,##0.00\ _€_-;_-* &quot;-&quot;??\ _€_-;_-@_-"/>
    <numFmt numFmtId="164" formatCode="_-* #,##0.00000000\ _€_-;\-* #,##0.00000000\ _€_-;_-* &quot;-&quot;??\ _€_-;_-@_-"/>
    <numFmt numFmtId="165" formatCode="_-* #,##0.00000\ _€_-;\-* #,##0.00000\ _€_-;_-* &quot;-&quot;??\ _€_-;_-@_-"/>
    <numFmt numFmtId="166" formatCode="_-* #,##0.000000\ _€_-;\-* #,##0.000000\ _€_-;_-* &quot;-&quot;??\ _€_-;_-@_-"/>
    <numFmt numFmtId="167" formatCode="_-* #,##0.0000000\ _€_-;\-* #,##0.0000000\ _€_-;_-* &quot;-&quot;??\ _€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6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3" fontId="4" fillId="0" borderId="1" xfId="1" applyNumberFormat="1" applyFont="1" applyBorder="1" applyAlignment="1">
      <alignment horizontal="left" wrapText="1"/>
    </xf>
    <xf numFmtId="43" fontId="4" fillId="0" borderId="1" xfId="1" applyNumberFormat="1" applyFont="1" applyBorder="1" applyAlignment="1">
      <alignment horizontal="center" vertical="center" wrapText="1"/>
    </xf>
    <xf numFmtId="43" fontId="4" fillId="0" borderId="1" xfId="1" applyNumberFormat="1" applyFont="1" applyBorder="1" applyAlignment="1">
      <alignment wrapText="1"/>
    </xf>
    <xf numFmtId="43" fontId="5" fillId="0" borderId="1" xfId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4" fontId="4" fillId="0" borderId="0" xfId="0" applyNumberFormat="1" applyFont="1" applyBorder="1" applyAlignment="1">
      <alignment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3" fontId="4" fillId="0" borderId="3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2" fillId="0" borderId="0" xfId="0" applyFont="1"/>
    <xf numFmtId="167" fontId="4" fillId="0" borderId="1" xfId="1" applyNumberFormat="1" applyFont="1" applyBorder="1" applyAlignment="1">
      <alignment vertical="center" wrapText="1"/>
    </xf>
    <xf numFmtId="165" fontId="4" fillId="0" borderId="1" xfId="1" applyNumberFormat="1" applyFont="1" applyBorder="1" applyAlignment="1">
      <alignment horizontal="center" vertical="center" wrapText="1"/>
    </xf>
    <xf numFmtId="167" fontId="4" fillId="2" borderId="1" xfId="1" applyNumberFormat="1" applyFont="1" applyFill="1" applyBorder="1" applyAlignment="1">
      <alignment horizontal="center" vertical="center" wrapText="1"/>
    </xf>
    <xf numFmtId="167" fontId="4" fillId="0" borderId="1" xfId="1" applyNumberFormat="1" applyFont="1" applyBorder="1" applyAlignment="1">
      <alignment horizontal="right" vertical="center" wrapText="1"/>
    </xf>
    <xf numFmtId="167" fontId="4" fillId="0" borderId="1" xfId="1" applyNumberFormat="1" applyFont="1" applyFill="1" applyBorder="1" applyAlignment="1">
      <alignment horizontal="right" vertical="center" wrapText="1"/>
    </xf>
    <xf numFmtId="166" fontId="4" fillId="0" borderId="1" xfId="1" applyNumberFormat="1" applyFont="1" applyBorder="1" applyAlignment="1">
      <alignment horizontal="right" vertical="center" wrapText="1"/>
    </xf>
    <xf numFmtId="166" fontId="4" fillId="0" borderId="1" xfId="1" applyNumberFormat="1" applyFont="1" applyFill="1" applyBorder="1" applyAlignment="1">
      <alignment horizontal="right" vertical="center" wrapText="1"/>
    </xf>
    <xf numFmtId="164" fontId="4" fillId="0" borderId="1" xfId="1" applyNumberFormat="1" applyFont="1" applyFill="1" applyBorder="1" applyAlignment="1">
      <alignment horizontal="right" vertical="center" wrapText="1"/>
    </xf>
    <xf numFmtId="165" fontId="4" fillId="0" borderId="1" xfId="1" applyNumberFormat="1" applyFont="1" applyBorder="1" applyAlignment="1">
      <alignment horizontal="right" vertical="center" wrapText="1"/>
    </xf>
    <xf numFmtId="165" fontId="4" fillId="0" borderId="1" xfId="1" applyNumberFormat="1" applyFont="1" applyFill="1" applyBorder="1" applyAlignment="1">
      <alignment horizontal="right" vertical="center" wrapText="1"/>
    </xf>
    <xf numFmtId="164" fontId="4" fillId="0" borderId="1" xfId="1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wrapText="1"/>
    </xf>
    <xf numFmtId="43" fontId="3" fillId="0" borderId="0" xfId="1" applyNumberFormat="1" applyFont="1" applyBorder="1" applyAlignment="1">
      <alignment horizontal="left" wrapText="1"/>
    </xf>
    <xf numFmtId="43" fontId="5" fillId="0" borderId="0" xfId="1" applyNumberFormat="1" applyFont="1" applyBorder="1" applyAlignment="1">
      <alignment horizontal="left" wrapText="1"/>
    </xf>
    <xf numFmtId="43" fontId="5" fillId="0" borderId="0" xfId="1" applyNumberFormat="1" applyFont="1" applyBorder="1" applyAlignment="1">
      <alignment horizontal="center" vertical="center" wrapText="1"/>
    </xf>
    <xf numFmtId="0" fontId="6" fillId="0" borderId="0" xfId="0" applyFont="1" applyAlignment="1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3" fontId="3" fillId="0" borderId="1" xfId="1" applyNumberFormat="1" applyFont="1" applyBorder="1" applyAlignment="1">
      <alignment horizontal="left" wrapText="1"/>
    </xf>
    <xf numFmtId="43" fontId="5" fillId="0" borderId="1" xfId="1" applyNumberFormat="1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tabSelected="1" topLeftCell="A13" zoomScale="110" zoomScaleNormal="110" workbookViewId="0">
      <selection activeCell="B35" sqref="B35"/>
    </sheetView>
  </sheetViews>
  <sheetFormatPr defaultRowHeight="14.5" x14ac:dyDescent="0.35"/>
  <cols>
    <col min="1" max="1" width="7.453125" style="34" customWidth="1"/>
    <col min="2" max="2" width="24.7265625" customWidth="1"/>
    <col min="3" max="18" width="13.7265625" customWidth="1"/>
  </cols>
  <sheetData>
    <row r="1" spans="1:18" x14ac:dyDescent="0.35">
      <c r="B1" s="17" t="s">
        <v>20</v>
      </c>
      <c r="D1" t="s">
        <v>9</v>
      </c>
    </row>
    <row r="2" spans="1:18" ht="15" x14ac:dyDescent="0.25">
      <c r="C2" t="s">
        <v>9</v>
      </c>
    </row>
    <row r="3" spans="1:18" x14ac:dyDescent="0.35">
      <c r="B3" s="42" t="s">
        <v>22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</row>
    <row r="4" spans="1:18" x14ac:dyDescent="0.3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</row>
    <row r="5" spans="1:18" ht="101.25" customHeight="1" x14ac:dyDescent="0.35">
      <c r="A5" s="44" t="s">
        <v>0</v>
      </c>
      <c r="B5" s="44" t="s">
        <v>1</v>
      </c>
      <c r="C5" s="44" t="s">
        <v>15</v>
      </c>
      <c r="D5" s="13" t="s">
        <v>16</v>
      </c>
      <c r="E5" s="45" t="s">
        <v>13</v>
      </c>
      <c r="F5" s="46"/>
      <c r="G5" s="46"/>
      <c r="H5" s="46"/>
      <c r="I5" s="46"/>
      <c r="J5" s="46"/>
      <c r="K5" s="46"/>
      <c r="L5" s="46"/>
      <c r="M5" s="46"/>
      <c r="N5" s="47"/>
      <c r="O5" s="48" t="s">
        <v>43</v>
      </c>
      <c r="P5" s="45" t="s">
        <v>44</v>
      </c>
      <c r="Q5" s="48" t="s">
        <v>14</v>
      </c>
      <c r="R5" s="48" t="s">
        <v>29</v>
      </c>
    </row>
    <row r="6" spans="1:18" ht="63" x14ac:dyDescent="0.35">
      <c r="A6" s="44"/>
      <c r="B6" s="44"/>
      <c r="C6" s="44"/>
      <c r="D6" s="12" t="s">
        <v>23</v>
      </c>
      <c r="E6" s="1" t="s">
        <v>24</v>
      </c>
      <c r="F6" s="1" t="s">
        <v>17</v>
      </c>
      <c r="G6" s="12" t="s">
        <v>18</v>
      </c>
      <c r="H6" s="1" t="s">
        <v>10</v>
      </c>
      <c r="I6" s="1" t="s">
        <v>11</v>
      </c>
      <c r="J6" s="1" t="s">
        <v>12</v>
      </c>
      <c r="K6" s="2" t="s">
        <v>25</v>
      </c>
      <c r="L6" s="1" t="s">
        <v>26</v>
      </c>
      <c r="M6" s="1" t="s">
        <v>27</v>
      </c>
      <c r="N6" s="1" t="s">
        <v>28</v>
      </c>
      <c r="O6" s="49"/>
      <c r="P6" s="50"/>
      <c r="Q6" s="49"/>
      <c r="R6" s="49"/>
    </row>
    <row r="7" spans="1:18" x14ac:dyDescent="0.35">
      <c r="A7" s="35" t="s">
        <v>2</v>
      </c>
      <c r="B7" s="3" t="s">
        <v>30</v>
      </c>
      <c r="C7" s="4">
        <v>1002000</v>
      </c>
      <c r="D7" s="23"/>
      <c r="E7" s="26"/>
      <c r="F7" s="22"/>
      <c r="G7" s="15"/>
      <c r="H7" s="16" t="s">
        <v>19</v>
      </c>
      <c r="I7" s="23"/>
      <c r="J7" s="21"/>
      <c r="K7" s="21"/>
      <c r="L7" s="28"/>
      <c r="M7" s="21"/>
      <c r="N7" s="21"/>
      <c r="O7" s="23"/>
      <c r="P7" s="19">
        <f>C7*D7+E7*170+C7*F7+C7*G7+C7*I7+C7*J7+C7*K7+C7*L7+C7*M7+C7*N7+C7*O7</f>
        <v>0</v>
      </c>
      <c r="Q7" s="14">
        <f>P7*0.2</f>
        <v>0</v>
      </c>
      <c r="R7" s="14">
        <f>P7+Q7</f>
        <v>0</v>
      </c>
    </row>
    <row r="8" spans="1:18" x14ac:dyDescent="0.35">
      <c r="A8" s="35" t="s">
        <v>3</v>
      </c>
      <c r="B8" s="5" t="s">
        <v>31</v>
      </c>
      <c r="C8" s="4">
        <v>210000</v>
      </c>
      <c r="D8" s="23"/>
      <c r="E8" s="26"/>
      <c r="F8" s="21"/>
      <c r="G8" s="16" t="s">
        <v>19</v>
      </c>
      <c r="H8" s="21"/>
      <c r="I8" s="23"/>
      <c r="J8" s="21"/>
      <c r="K8" s="21"/>
      <c r="L8" s="28"/>
      <c r="M8" s="21"/>
      <c r="N8" s="21"/>
      <c r="O8" s="23"/>
      <c r="P8" s="4">
        <f>C8*D8+E8*120*3+C8*F8+C8*H8+C8*I8+C8*J8+C8*K8+C8*L8+C8*M8+C8*N8+C8*O8</f>
        <v>0</v>
      </c>
      <c r="Q8" s="4">
        <f t="shared" ref="Q8:Q23" si="0">P8*0.2</f>
        <v>0</v>
      </c>
      <c r="R8" s="4">
        <f t="shared" ref="R8:R23" si="1">P8+Q8</f>
        <v>0</v>
      </c>
    </row>
    <row r="9" spans="1:18" x14ac:dyDescent="0.35">
      <c r="A9" s="35">
        <v>3</v>
      </c>
      <c r="B9" s="5" t="s">
        <v>32</v>
      </c>
      <c r="C9" s="4">
        <v>3000</v>
      </c>
      <c r="D9" s="23"/>
      <c r="E9" s="26"/>
      <c r="F9" s="21"/>
      <c r="G9" s="16" t="s">
        <v>19</v>
      </c>
      <c r="H9" s="21"/>
      <c r="I9" s="23"/>
      <c r="J9" s="21"/>
      <c r="K9" s="21"/>
      <c r="L9" s="28"/>
      <c r="M9" s="21"/>
      <c r="N9" s="21"/>
      <c r="O9" s="23"/>
      <c r="P9" s="4">
        <f>C9*D9+E9*25+C9*F9+C9*H9+C9*I9+C9*J9+C9*K9+C9*L9+C9*M9+C9*N9+C9*O9</f>
        <v>0</v>
      </c>
      <c r="Q9" s="4">
        <f t="shared" si="0"/>
        <v>0</v>
      </c>
      <c r="R9" s="4">
        <f t="shared" si="1"/>
        <v>0</v>
      </c>
    </row>
    <row r="10" spans="1:18" x14ac:dyDescent="0.35">
      <c r="A10" s="35">
        <v>4</v>
      </c>
      <c r="B10" s="5" t="s">
        <v>33</v>
      </c>
      <c r="C10" s="4">
        <v>1400</v>
      </c>
      <c r="D10" s="23"/>
      <c r="E10" s="26"/>
      <c r="F10" s="21"/>
      <c r="G10" s="16" t="s">
        <v>19</v>
      </c>
      <c r="H10" s="21"/>
      <c r="I10" s="23"/>
      <c r="J10" s="21"/>
      <c r="K10" s="21"/>
      <c r="L10" s="28"/>
      <c r="M10" s="21"/>
      <c r="N10" s="21"/>
      <c r="O10" s="23"/>
      <c r="P10" s="4">
        <f>C10*D10+E10*25+C10*F10+C10*H10+C10*I10+C10*J10+C10*K10+C10*L10+C10*M10+C10*N10+C10*O10</f>
        <v>0</v>
      </c>
      <c r="Q10" s="4">
        <f t="shared" si="0"/>
        <v>0</v>
      </c>
      <c r="R10" s="4">
        <f t="shared" si="1"/>
        <v>0</v>
      </c>
    </row>
    <row r="11" spans="1:18" x14ac:dyDescent="0.35">
      <c r="A11" s="35">
        <v>5</v>
      </c>
      <c r="B11" s="5" t="s">
        <v>34</v>
      </c>
      <c r="C11" s="4">
        <v>164000</v>
      </c>
      <c r="D11" s="23"/>
      <c r="E11" s="26"/>
      <c r="F11" s="21"/>
      <c r="G11" s="16" t="s">
        <v>19</v>
      </c>
      <c r="H11" s="21"/>
      <c r="I11" s="23"/>
      <c r="J11" s="21"/>
      <c r="K11" s="21"/>
      <c r="L11" s="28"/>
      <c r="M11" s="21"/>
      <c r="N11" s="21"/>
      <c r="O11" s="23"/>
      <c r="P11" s="4">
        <f>C11*D11+E11*630*3+C11*F11+C11*H11+C11*I11+C11*J11+C11*K11+C11*L11+C11*M11+C11*N11+C11*O11</f>
        <v>0</v>
      </c>
      <c r="Q11" s="4">
        <f t="shared" si="0"/>
        <v>0</v>
      </c>
      <c r="R11" s="4">
        <f t="shared" si="1"/>
        <v>0</v>
      </c>
    </row>
    <row r="12" spans="1:18" x14ac:dyDescent="0.35">
      <c r="A12" s="35">
        <v>6</v>
      </c>
      <c r="B12" s="5" t="s">
        <v>35</v>
      </c>
      <c r="C12" s="4">
        <v>6000</v>
      </c>
      <c r="D12" s="23"/>
      <c r="E12" s="23"/>
      <c r="F12" s="23"/>
      <c r="G12" s="16" t="s">
        <v>19</v>
      </c>
      <c r="H12" s="21"/>
      <c r="I12" s="23"/>
      <c r="J12" s="21"/>
      <c r="K12" s="21"/>
      <c r="L12" s="28"/>
      <c r="M12" s="21"/>
      <c r="N12" s="21"/>
      <c r="O12" s="23"/>
      <c r="P12" s="4">
        <f>C12*D12+E12*50*3+C12*F12+C12*H12+C12*I12+C12*J12+C12*K12+C12*L12+C12*M12+C12*N12+C12*O12</f>
        <v>0</v>
      </c>
      <c r="Q12" s="4">
        <f t="shared" si="0"/>
        <v>0</v>
      </c>
      <c r="R12" s="4">
        <f t="shared" si="1"/>
        <v>0</v>
      </c>
    </row>
    <row r="13" spans="1:18" ht="25.5" customHeight="1" x14ac:dyDescent="0.35">
      <c r="A13" s="35">
        <v>7</v>
      </c>
      <c r="B13" s="5" t="s">
        <v>36</v>
      </c>
      <c r="C13" s="4">
        <v>11000</v>
      </c>
      <c r="D13" s="23"/>
      <c r="E13" s="23"/>
      <c r="F13" s="23"/>
      <c r="G13" s="16" t="s">
        <v>19</v>
      </c>
      <c r="H13" s="21"/>
      <c r="I13" s="23"/>
      <c r="J13" s="21"/>
      <c r="K13" s="21"/>
      <c r="L13" s="28"/>
      <c r="M13" s="21"/>
      <c r="N13" s="23"/>
      <c r="O13" s="23"/>
      <c r="P13" s="4">
        <f>C13*D13+E13*120+C13*F13+C13*H13+C13*I13+C13*J13+C13*K13+C13*L13+C13*M13+C13*N13+C13*O13</f>
        <v>0</v>
      </c>
      <c r="Q13" s="4">
        <f t="shared" si="0"/>
        <v>0</v>
      </c>
      <c r="R13" s="4">
        <f t="shared" si="1"/>
        <v>0</v>
      </c>
    </row>
    <row r="14" spans="1:18" ht="23.25" customHeight="1" x14ac:dyDescent="0.35">
      <c r="A14" s="35">
        <v>8</v>
      </c>
      <c r="B14" s="5" t="s">
        <v>36</v>
      </c>
      <c r="C14" s="4">
        <v>3000</v>
      </c>
      <c r="D14" s="23"/>
      <c r="E14" s="23"/>
      <c r="F14" s="23"/>
      <c r="G14" s="16" t="s">
        <v>19</v>
      </c>
      <c r="H14" s="21"/>
      <c r="I14" s="23"/>
      <c r="J14" s="21"/>
      <c r="K14" s="21"/>
      <c r="L14" s="28"/>
      <c r="M14" s="21"/>
      <c r="N14" s="23"/>
      <c r="O14" s="23"/>
      <c r="P14" s="4">
        <f>C14*D14+E14*25/3+C14*F14+C14*H14+C14*I14+C14*J14+C14*K14+C14*L14+C14*M14+C14*N14+C14*O14</f>
        <v>0</v>
      </c>
      <c r="Q14" s="4">
        <f t="shared" si="0"/>
        <v>0</v>
      </c>
      <c r="R14" s="4">
        <f t="shared" si="1"/>
        <v>0</v>
      </c>
    </row>
    <row r="15" spans="1:18" x14ac:dyDescent="0.35">
      <c r="A15" s="35">
        <v>9</v>
      </c>
      <c r="B15" s="5" t="s">
        <v>37</v>
      </c>
      <c r="C15" s="4">
        <v>1100000</v>
      </c>
      <c r="D15" s="23"/>
      <c r="E15" s="26"/>
      <c r="F15" s="21"/>
      <c r="G15" s="18"/>
      <c r="H15" s="16" t="s">
        <v>19</v>
      </c>
      <c r="I15" s="23"/>
      <c r="J15" s="21"/>
      <c r="K15" s="21"/>
      <c r="L15" s="28"/>
      <c r="M15" s="21"/>
      <c r="N15" s="21"/>
      <c r="O15" s="23"/>
      <c r="P15" s="4">
        <f>C15*D15+E15*250+C15*F15+C15*G15+C15*I15+C15*J15+C15*K15+C15*L15+C15*M15+C15*N15+C15*O15</f>
        <v>0</v>
      </c>
      <c r="Q15" s="4">
        <f t="shared" si="0"/>
        <v>0</v>
      </c>
      <c r="R15" s="4">
        <f t="shared" si="1"/>
        <v>0</v>
      </c>
    </row>
    <row r="16" spans="1:18" x14ac:dyDescent="0.35">
      <c r="A16" s="35">
        <v>10</v>
      </c>
      <c r="B16" s="5" t="s">
        <v>38</v>
      </c>
      <c r="C16" s="4">
        <v>156000</v>
      </c>
      <c r="D16" s="23"/>
      <c r="E16" s="26"/>
      <c r="F16" s="21"/>
      <c r="G16" s="18"/>
      <c r="H16" s="16" t="s">
        <v>19</v>
      </c>
      <c r="I16" s="23"/>
      <c r="J16" s="21"/>
      <c r="K16" s="21"/>
      <c r="L16" s="28"/>
      <c r="M16" s="21"/>
      <c r="N16" s="21"/>
      <c r="O16" s="23"/>
      <c r="P16" s="15">
        <f>C16*D16+E16*50+C16*F16+C16*G16+C16*I16+C16*J16+C16*K16+C16*L16+C16*M16+C16*N16+C16*O16</f>
        <v>0</v>
      </c>
      <c r="Q16" s="4">
        <f t="shared" si="0"/>
        <v>0</v>
      </c>
      <c r="R16" s="4">
        <f t="shared" si="1"/>
        <v>0</v>
      </c>
    </row>
    <row r="17" spans="1:18" x14ac:dyDescent="0.35">
      <c r="A17" s="35">
        <v>11</v>
      </c>
      <c r="B17" s="5" t="s">
        <v>39</v>
      </c>
      <c r="C17" s="4">
        <v>620000</v>
      </c>
      <c r="D17" s="23"/>
      <c r="E17" s="23"/>
      <c r="F17" s="21"/>
      <c r="G17" s="18"/>
      <c r="H17" s="16" t="s">
        <v>19</v>
      </c>
      <c r="I17" s="23"/>
      <c r="J17" s="21"/>
      <c r="K17" s="21"/>
      <c r="L17" s="28"/>
      <c r="M17" s="21"/>
      <c r="N17" s="21"/>
      <c r="O17" s="23"/>
      <c r="P17" s="15">
        <f>C17*D17+E17*110+C17*F17+C17*G17+C17*I17+C17*J17+C17*K17+C17*L17+C17*M17+C17*N17+C17*O17</f>
        <v>0</v>
      </c>
      <c r="Q17" s="4">
        <f t="shared" si="0"/>
        <v>0</v>
      </c>
      <c r="R17" s="4">
        <f t="shared" si="1"/>
        <v>0</v>
      </c>
    </row>
    <row r="18" spans="1:18" x14ac:dyDescent="0.35">
      <c r="A18" s="35">
        <v>12</v>
      </c>
      <c r="B18" s="5" t="s">
        <v>4</v>
      </c>
      <c r="C18" s="4">
        <v>600000</v>
      </c>
      <c r="D18" s="23"/>
      <c r="E18" s="27"/>
      <c r="F18" s="22"/>
      <c r="G18" s="16" t="s">
        <v>19</v>
      </c>
      <c r="H18" s="22"/>
      <c r="I18" s="24"/>
      <c r="J18" s="22"/>
      <c r="K18" s="22"/>
      <c r="L18" s="25"/>
      <c r="M18" s="22"/>
      <c r="N18" s="22"/>
      <c r="O18" s="24"/>
      <c r="P18" s="4">
        <f>C18*D18+E18*500*3+C18*F18+C18*H18+C18*I18+C18*J18+C18*K18+C18*L18+C18*M18+C18*N18+C18*O18</f>
        <v>0</v>
      </c>
      <c r="Q18" s="4">
        <f t="shared" si="0"/>
        <v>0</v>
      </c>
      <c r="R18" s="4">
        <f t="shared" si="1"/>
        <v>0</v>
      </c>
    </row>
    <row r="19" spans="1:18" x14ac:dyDescent="0.35">
      <c r="A19" s="35">
        <v>13</v>
      </c>
      <c r="B19" s="5" t="s">
        <v>40</v>
      </c>
      <c r="C19" s="4">
        <v>370000</v>
      </c>
      <c r="D19" s="23"/>
      <c r="E19" s="26"/>
      <c r="F19" s="21"/>
      <c r="G19" s="20" t="s">
        <v>19</v>
      </c>
      <c r="H19" s="21"/>
      <c r="I19" s="23"/>
      <c r="J19" s="21"/>
      <c r="K19" s="21"/>
      <c r="L19" s="28"/>
      <c r="M19" s="21"/>
      <c r="N19" s="21"/>
      <c r="O19" s="23"/>
      <c r="P19" s="4">
        <f>C19*D19+E19*305*3+C19*F19+C19*H19+C19*I19+C19*J19+C19*K19+C19*L19+C19*M19+C19*N19+C19*O19</f>
        <v>0</v>
      </c>
      <c r="Q19" s="4">
        <f t="shared" si="0"/>
        <v>0</v>
      </c>
      <c r="R19" s="4">
        <f t="shared" si="1"/>
        <v>0</v>
      </c>
    </row>
    <row r="20" spans="1:18" x14ac:dyDescent="0.35">
      <c r="A20" s="35">
        <v>14</v>
      </c>
      <c r="B20" s="5" t="s">
        <v>5</v>
      </c>
      <c r="C20" s="4">
        <v>60000</v>
      </c>
      <c r="D20" s="23"/>
      <c r="E20" s="26"/>
      <c r="F20" s="21"/>
      <c r="G20" s="20" t="s">
        <v>19</v>
      </c>
      <c r="H20" s="21"/>
      <c r="I20" s="23"/>
      <c r="J20" s="21"/>
      <c r="K20" s="21"/>
      <c r="L20" s="28"/>
      <c r="M20" s="21"/>
      <c r="N20" s="21"/>
      <c r="O20" s="23"/>
      <c r="P20" s="4">
        <f>C20*D20+E20*200*3+C20*F20+C20*H20+C20*I20+C20*J20+C20*K20+C20*L20+C20*M20+C20*N20+C20*O20</f>
        <v>0</v>
      </c>
      <c r="Q20" s="4">
        <f t="shared" si="0"/>
        <v>0</v>
      </c>
      <c r="R20" s="4">
        <f t="shared" si="1"/>
        <v>0</v>
      </c>
    </row>
    <row r="21" spans="1:18" x14ac:dyDescent="0.35">
      <c r="A21" s="35">
        <v>15</v>
      </c>
      <c r="B21" s="5" t="s">
        <v>6</v>
      </c>
      <c r="C21" s="4">
        <v>110000</v>
      </c>
      <c r="D21" s="23"/>
      <c r="E21" s="26"/>
      <c r="F21" s="21"/>
      <c r="G21" s="16" t="s">
        <v>19</v>
      </c>
      <c r="H21" s="21"/>
      <c r="I21" s="23"/>
      <c r="J21" s="21"/>
      <c r="K21" s="21"/>
      <c r="L21" s="28"/>
      <c r="M21" s="21"/>
      <c r="N21" s="21"/>
      <c r="O21" s="23"/>
      <c r="P21" s="4">
        <f>C21*D21+E21*100*3+C21*F21+C21*H21+C21*I21+C21*J21+C21*K21+C21*L21+C21*M21+C21*N21+C21*O21</f>
        <v>0</v>
      </c>
      <c r="Q21" s="4">
        <f t="shared" si="0"/>
        <v>0</v>
      </c>
      <c r="R21" s="4">
        <f t="shared" si="1"/>
        <v>0</v>
      </c>
    </row>
    <row r="22" spans="1:18" x14ac:dyDescent="0.35">
      <c r="A22" s="35">
        <v>16</v>
      </c>
      <c r="B22" s="5" t="s">
        <v>41</v>
      </c>
      <c r="C22" s="4">
        <v>130000</v>
      </c>
      <c r="D22" s="23"/>
      <c r="E22" s="26"/>
      <c r="F22" s="21"/>
      <c r="G22" s="16" t="s">
        <v>19</v>
      </c>
      <c r="H22" s="21"/>
      <c r="I22" s="23"/>
      <c r="J22" s="21"/>
      <c r="K22" s="21"/>
      <c r="L22" s="28"/>
      <c r="M22" s="21"/>
      <c r="N22" s="21"/>
      <c r="O22" s="23"/>
      <c r="P22" s="4">
        <f>C22*D22+E22*100*3+C22*F22+C22*H22+C22*I22+C22*J22+C22*K22+C22*L22+C22*M22+C22*N22+C22*O22</f>
        <v>0</v>
      </c>
      <c r="Q22" s="4">
        <f t="shared" si="0"/>
        <v>0</v>
      </c>
      <c r="R22" s="4">
        <f t="shared" si="1"/>
        <v>0</v>
      </c>
    </row>
    <row r="23" spans="1:18" x14ac:dyDescent="0.35">
      <c r="A23" s="35">
        <v>17</v>
      </c>
      <c r="B23" s="5" t="s">
        <v>42</v>
      </c>
      <c r="C23" s="4">
        <v>100</v>
      </c>
      <c r="D23" s="23"/>
      <c r="E23" s="26"/>
      <c r="F23" s="21"/>
      <c r="G23" s="16" t="s">
        <v>19</v>
      </c>
      <c r="H23" s="21"/>
      <c r="I23" s="21"/>
      <c r="J23" s="21"/>
      <c r="K23" s="21"/>
      <c r="L23" s="28"/>
      <c r="M23" s="21"/>
      <c r="N23" s="21"/>
      <c r="O23" s="23"/>
      <c r="P23" s="4">
        <f>C23*D23+E23*15+C23*F23+C23*H23+C23*I23+C23*J23+C23*K23+C23*L23+C23*M23+C23*N23+C23*O23</f>
        <v>0</v>
      </c>
      <c r="Q23" s="4">
        <f t="shared" si="0"/>
        <v>0</v>
      </c>
      <c r="R23" s="4">
        <f t="shared" si="1"/>
        <v>0</v>
      </c>
    </row>
    <row r="24" spans="1:18" x14ac:dyDescent="0.35">
      <c r="A24" s="35"/>
      <c r="B24" s="37" t="s">
        <v>7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6">
        <f>SUM(P7:P23)</f>
        <v>0</v>
      </c>
      <c r="Q24" s="6">
        <f t="shared" ref="Q24:R24" si="2">SUM(Q7:Q23)</f>
        <v>0</v>
      </c>
      <c r="R24" s="6">
        <f t="shared" si="2"/>
        <v>0</v>
      </c>
    </row>
    <row r="25" spans="1:18" x14ac:dyDescent="0.35">
      <c r="A25" s="36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2"/>
      <c r="Q25" s="32"/>
      <c r="R25" s="32"/>
    </row>
    <row r="26" spans="1:18" x14ac:dyDescent="0.35">
      <c r="A26" s="36"/>
      <c r="B26" s="30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2"/>
      <c r="Q26" s="32"/>
      <c r="R26" s="32"/>
    </row>
    <row r="27" spans="1:18" x14ac:dyDescent="0.35">
      <c r="A27" s="3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8"/>
    </row>
    <row r="28" spans="1:18" x14ac:dyDescent="0.35">
      <c r="A28" s="11"/>
      <c r="B28" s="39" t="s">
        <v>8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10"/>
      <c r="Q28" s="10"/>
      <c r="R28" s="9"/>
    </row>
    <row r="29" spans="1:18" x14ac:dyDescent="0.35">
      <c r="A29" s="11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10"/>
      <c r="Q29" s="10"/>
      <c r="R29" s="9"/>
    </row>
    <row r="30" spans="1:18" x14ac:dyDescent="0.35">
      <c r="A30" s="11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10"/>
      <c r="Q30" s="10"/>
      <c r="R30" s="9"/>
    </row>
    <row r="31" spans="1:18" x14ac:dyDescent="0.35">
      <c r="A31" s="11"/>
      <c r="B31" s="40" t="s">
        <v>45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</row>
    <row r="32" spans="1:18" x14ac:dyDescent="0.35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</row>
    <row r="33" spans="1:18" x14ac:dyDescent="0.35">
      <c r="A33" s="11"/>
      <c r="B33" s="9" t="s">
        <v>21</v>
      </c>
      <c r="C33" s="11"/>
      <c r="D33" s="11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x14ac:dyDescent="0.35">
      <c r="A34" s="11"/>
      <c r="B34" s="33" t="s">
        <v>46</v>
      </c>
      <c r="C34" s="11"/>
      <c r="D34" s="11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x14ac:dyDescent="0.35">
      <c r="B35" s="33" t="s">
        <v>47</v>
      </c>
    </row>
  </sheetData>
  <mergeCells count="14">
    <mergeCell ref="B24:O24"/>
    <mergeCell ref="B28:O28"/>
    <mergeCell ref="B31:R31"/>
    <mergeCell ref="A32:R32"/>
    <mergeCell ref="B3:R3"/>
    <mergeCell ref="A4:R4"/>
    <mergeCell ref="A5:A6"/>
    <mergeCell ref="B5:B6"/>
    <mergeCell ref="C5:C6"/>
    <mergeCell ref="E5:N5"/>
    <mergeCell ref="O5:O6"/>
    <mergeCell ref="P5:P6"/>
    <mergeCell ref="Q5:Q6"/>
    <mergeCell ref="R5:R6"/>
  </mergeCells>
  <pageMargins left="0.7" right="0.7" top="0.75" bottom="0.75" header="0.3" footer="0.3"/>
  <pageSetup paperSize="8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kalkulácia ceny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mstritzova</dc:creator>
  <cp:lastModifiedBy>ztomanova</cp:lastModifiedBy>
  <cp:lastPrinted>2017-09-18T13:28:05Z</cp:lastPrinted>
  <dcterms:created xsi:type="dcterms:W3CDTF">2017-08-22T09:50:37Z</dcterms:created>
  <dcterms:modified xsi:type="dcterms:W3CDTF">2017-09-18T13:29:05Z</dcterms:modified>
</cp:coreProperties>
</file>