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sobný Počítač\Desktop\"/>
    </mc:Choice>
  </mc:AlternateContent>
  <bookViews>
    <workbookView xWindow="0" yWindow="0" windowWidth="7500" windowHeight="5910" tabRatio="1000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40" r:id="rId20"/>
    <sheet name="T16 odňaté ŠP" sheetId="27" r:id="rId21"/>
    <sheet name="17 HI konania" sheetId="30" r:id="rId22"/>
    <sheet name="18 HI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</sheets>
  <definedNames>
    <definedName name="_xlnm.Print_Area" localSheetId="21">'17 HI konania'!$A$1:$B$24</definedName>
    <definedName name="_xlnm.Print_Area" localSheetId="22">'18 HI odňatie '!$A$1:$C$8</definedName>
    <definedName name="_xlnm.Print_Area" localSheetId="16">'T12 záverečné práce'!$A$1:$K$8</definedName>
    <definedName name="_xlnm.Print_Area" localSheetId="24">'T20 Ostatné (nevýsk.) projekty'!$A$1:$L$34</definedName>
    <definedName name="_xlnm.Print_Area" localSheetId="5">'T3a - I.stupeň prijatia'!$A$1:$J$94</definedName>
    <definedName name="_xlnm.Print_Area" localSheetId="7">'T3C - III stupeň prijatia'!$A$1:$J$79</definedName>
    <definedName name="_xlnm.Print_Area" localSheetId="13">'T9 výberové konania'!$A$1:$I$21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3" l="1"/>
  <c r="F13" i="13"/>
  <c r="H11" i="13"/>
  <c r="B11" i="13"/>
  <c r="M9" i="13"/>
  <c r="L9" i="13"/>
  <c r="K9" i="13"/>
  <c r="J9" i="13"/>
  <c r="I9" i="13"/>
  <c r="G9" i="13"/>
  <c r="G13" i="13" s="1"/>
  <c r="F9" i="13"/>
  <c r="E9" i="13"/>
  <c r="D9" i="13"/>
  <c r="C9" i="13"/>
  <c r="B9" i="13"/>
  <c r="F10" i="13" s="1"/>
  <c r="F14" i="13" s="1"/>
  <c r="H8" i="13"/>
  <c r="B8" i="13"/>
  <c r="H7" i="13"/>
  <c r="B7" i="13"/>
  <c r="H6" i="13"/>
  <c r="B6" i="13"/>
  <c r="H5" i="13"/>
  <c r="B5" i="13"/>
  <c r="H4" i="13"/>
  <c r="B4" i="13"/>
  <c r="D10" i="13" l="1"/>
  <c r="D14" i="13" s="1"/>
  <c r="E10" i="13"/>
  <c r="E14" i="13" s="1"/>
  <c r="H9" i="13"/>
  <c r="L10" i="13" s="1"/>
  <c r="L14" i="13" s="1"/>
  <c r="I13" i="13"/>
  <c r="C10" i="13"/>
  <c r="C14" i="13" s="1"/>
  <c r="J13" i="13"/>
  <c r="C13" i="13"/>
  <c r="K13" i="13"/>
  <c r="D13" i="13"/>
  <c r="L13" i="13"/>
  <c r="E13" i="13"/>
  <c r="M13" i="13"/>
  <c r="G10" i="13"/>
  <c r="G14" i="13" s="1"/>
  <c r="B13" i="13"/>
  <c r="H10" i="13" l="1"/>
  <c r="H14" i="13" s="1"/>
  <c r="I10" i="13"/>
  <c r="I14" i="13" s="1"/>
  <c r="M10" i="13"/>
  <c r="M14" i="13" s="1"/>
  <c r="J10" i="13"/>
  <c r="J14" i="13" s="1"/>
  <c r="K10" i="13"/>
  <c r="K14" i="13" s="1"/>
  <c r="H13" i="13"/>
  <c r="B21" i="19" l="1"/>
  <c r="C12" i="19"/>
  <c r="B12" i="19"/>
  <c r="I6" i="19"/>
  <c r="H6" i="19"/>
  <c r="G6" i="19"/>
  <c r="F6" i="19"/>
  <c r="C6" i="19"/>
  <c r="B6" i="19"/>
  <c r="D6" i="19" s="1"/>
  <c r="E6" i="19" l="1"/>
  <c r="G24" i="16" l="1"/>
  <c r="G25" i="16" s="1"/>
  <c r="F24" i="16"/>
  <c r="F25" i="16" s="1"/>
  <c r="K22" i="16"/>
  <c r="J22" i="16"/>
  <c r="I22" i="16"/>
  <c r="I24" i="16" s="1"/>
  <c r="I25" i="16" s="1"/>
  <c r="H22" i="16"/>
  <c r="H24" i="16" s="1"/>
  <c r="H25" i="16" s="1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H11" i="16"/>
  <c r="G11" i="16"/>
  <c r="F11" i="16"/>
  <c r="E11" i="16"/>
  <c r="E24" i="16" s="1"/>
  <c r="E25" i="16" s="1"/>
  <c r="D11" i="16"/>
  <c r="D24" i="16" s="1"/>
  <c r="D25" i="16" s="1"/>
  <c r="C11" i="16"/>
  <c r="C24" i="16" s="1"/>
  <c r="C25" i="16" s="1"/>
  <c r="B11" i="16"/>
  <c r="B24" i="16" s="1"/>
  <c r="B25" i="16" s="1"/>
  <c r="K20" i="15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H10" i="15"/>
  <c r="G10" i="15"/>
  <c r="G22" i="15" s="1"/>
  <c r="G23" i="15" s="1"/>
  <c r="F10" i="15"/>
  <c r="F22" i="15" s="1"/>
  <c r="F23" i="15" s="1"/>
  <c r="E10" i="15"/>
  <c r="E22" i="15" s="1"/>
  <c r="E23" i="15" s="1"/>
  <c r="D10" i="15"/>
  <c r="D22" i="15" s="1"/>
  <c r="D23" i="15" s="1"/>
  <c r="C10" i="15"/>
  <c r="C22" i="15" s="1"/>
  <c r="C23" i="15" s="1"/>
  <c r="B10" i="15"/>
  <c r="B22" i="15" s="1"/>
  <c r="B23" i="15" s="1"/>
  <c r="H22" i="15" l="1"/>
  <c r="H23" i="15" s="1"/>
  <c r="I22" i="15"/>
  <c r="I23" i="15" s="1"/>
  <c r="K35" i="35" l="1"/>
  <c r="J35" i="35"/>
  <c r="J133" i="34"/>
  <c r="C22" i="10"/>
  <c r="C23" i="10" s="1"/>
  <c r="D20" i="10"/>
  <c r="C20" i="10"/>
  <c r="B20" i="10"/>
  <c r="B22" i="10" s="1"/>
  <c r="B23" i="10" s="1"/>
  <c r="D10" i="10"/>
  <c r="D22" i="10" s="1"/>
  <c r="D23" i="10" s="1"/>
  <c r="C10" i="10"/>
  <c r="B10" i="10"/>
  <c r="J20" i="9"/>
  <c r="G20" i="9"/>
  <c r="F20" i="9"/>
  <c r="E20" i="9"/>
  <c r="E22" i="9" s="1"/>
  <c r="E23" i="9" s="1"/>
  <c r="D20" i="9"/>
  <c r="D22" i="9" s="1"/>
  <c r="D23" i="9" s="1"/>
  <c r="C20" i="9"/>
  <c r="C22" i="9" s="1"/>
  <c r="C23" i="9" s="1"/>
  <c r="B20" i="9"/>
  <c r="K18" i="9"/>
  <c r="K17" i="9"/>
  <c r="K16" i="9"/>
  <c r="K15" i="9"/>
  <c r="K14" i="9"/>
  <c r="K20" i="9" s="1"/>
  <c r="J10" i="9"/>
  <c r="J22" i="9" s="1"/>
  <c r="J23" i="9" s="1"/>
  <c r="I10" i="9"/>
  <c r="H10" i="9"/>
  <c r="G10" i="9"/>
  <c r="G22" i="9" s="1"/>
  <c r="G23" i="9" s="1"/>
  <c r="F10" i="9"/>
  <c r="F22" i="9" s="1"/>
  <c r="F23" i="9" s="1"/>
  <c r="E10" i="9"/>
  <c r="D10" i="9"/>
  <c r="C10" i="9"/>
  <c r="B10" i="9"/>
  <c r="B22" i="9" s="1"/>
  <c r="B23" i="9" s="1"/>
  <c r="K8" i="9"/>
  <c r="K7" i="9"/>
  <c r="K6" i="9"/>
  <c r="K10" i="9" s="1"/>
  <c r="K22" i="9" s="1"/>
  <c r="K23" i="9" s="1"/>
  <c r="K5" i="9"/>
  <c r="K4" i="9"/>
  <c r="K7" i="18" l="1"/>
  <c r="J7" i="18"/>
  <c r="I7" i="18"/>
  <c r="J26" i="2" l="1"/>
  <c r="J25" i="2"/>
  <c r="J24" i="2"/>
  <c r="I26" i="2"/>
  <c r="I25" i="2"/>
  <c r="I24" i="2"/>
  <c r="H26" i="2"/>
  <c r="H25" i="2"/>
  <c r="H24" i="2"/>
  <c r="G26" i="2"/>
  <c r="G25" i="2"/>
  <c r="G24" i="2"/>
  <c r="F26" i="2"/>
  <c r="F25" i="2"/>
  <c r="F24" i="2"/>
  <c r="E26" i="2"/>
  <c r="E25" i="2"/>
  <c r="E24" i="2"/>
  <c r="D26" i="2"/>
  <c r="D25" i="2"/>
  <c r="D24" i="2"/>
  <c r="C26" i="2"/>
  <c r="C25" i="2"/>
  <c r="C24" i="2"/>
  <c r="K9" i="2" l="1"/>
  <c r="F15" i="3" l="1"/>
  <c r="F14" i="3"/>
  <c r="F13" i="3"/>
  <c r="F12" i="3"/>
  <c r="F8" i="3"/>
  <c r="F16" i="3" l="1"/>
  <c r="K5" i="1" l="1"/>
  <c r="L5" i="1"/>
  <c r="K6" i="1"/>
  <c r="L6" i="1"/>
  <c r="K8" i="1"/>
  <c r="L8" i="1"/>
  <c r="K9" i="1"/>
  <c r="L9" i="1"/>
  <c r="K10" i="1"/>
  <c r="L10" i="1"/>
  <c r="K11" i="1"/>
  <c r="L11" i="1"/>
  <c r="K13" i="1"/>
  <c r="L13" i="1"/>
  <c r="L14" i="1"/>
  <c r="K15" i="1"/>
  <c r="L15" i="1"/>
  <c r="K16" i="1"/>
  <c r="L16" i="1"/>
  <c r="K18" i="1"/>
  <c r="L18" i="1"/>
  <c r="L19" i="1"/>
  <c r="K20" i="1"/>
  <c r="L20" i="1"/>
  <c r="K22" i="1"/>
  <c r="L22" i="1"/>
  <c r="L23" i="1"/>
  <c r="K24" i="1"/>
  <c r="L24" i="1"/>
  <c r="K25" i="1"/>
  <c r="L25" i="1"/>
  <c r="L4" i="1"/>
  <c r="K4" i="1"/>
  <c r="G23" i="2"/>
  <c r="H23" i="2"/>
  <c r="I23" i="2"/>
  <c r="J23" i="2"/>
  <c r="G19" i="2"/>
  <c r="H19" i="2"/>
  <c r="I19" i="2"/>
  <c r="J19" i="2"/>
  <c r="J15" i="2"/>
  <c r="G15" i="2"/>
  <c r="H15" i="2"/>
  <c r="I15" i="2"/>
  <c r="G11" i="2"/>
  <c r="H11" i="2"/>
  <c r="I11" i="2"/>
  <c r="J11" i="2"/>
  <c r="F23" i="2"/>
  <c r="K5" i="2"/>
  <c r="L5" i="2"/>
  <c r="K6" i="2"/>
  <c r="L6" i="2"/>
  <c r="K8" i="2"/>
  <c r="L8" i="2"/>
  <c r="L9" i="2"/>
  <c r="K10" i="2"/>
  <c r="L10" i="2"/>
  <c r="K12" i="2"/>
  <c r="L12" i="2"/>
  <c r="K13" i="2"/>
  <c r="L13" i="2"/>
  <c r="K14" i="2"/>
  <c r="L14" i="2"/>
  <c r="K16" i="2"/>
  <c r="L16" i="2"/>
  <c r="K17" i="2"/>
  <c r="L17" i="2"/>
  <c r="K18" i="2"/>
  <c r="L18" i="2"/>
  <c r="K20" i="2"/>
  <c r="L20" i="2"/>
  <c r="L21" i="2"/>
  <c r="K22" i="2"/>
  <c r="L22" i="2"/>
  <c r="G7" i="2"/>
  <c r="H7" i="2"/>
  <c r="I7" i="2"/>
  <c r="J7" i="2"/>
  <c r="L4" i="2"/>
  <c r="K4" i="2"/>
  <c r="K24" i="2" s="1"/>
  <c r="H27" i="2" l="1"/>
  <c r="L24" i="2"/>
  <c r="J27" i="2"/>
  <c r="I27" i="2"/>
  <c r="L26" i="2"/>
  <c r="K26" i="2"/>
  <c r="G27" i="2"/>
  <c r="L25" i="2"/>
  <c r="G26" i="1"/>
  <c r="H26" i="1"/>
  <c r="I26" i="1"/>
  <c r="J26" i="1"/>
  <c r="G21" i="1"/>
  <c r="H21" i="1"/>
  <c r="I21" i="1"/>
  <c r="J21" i="1"/>
  <c r="G17" i="1"/>
  <c r="H17" i="1"/>
  <c r="I17" i="1"/>
  <c r="J17" i="1"/>
  <c r="G12" i="1"/>
  <c r="H12" i="1"/>
  <c r="I12" i="1"/>
  <c r="J12" i="1"/>
  <c r="G7" i="1"/>
  <c r="H7" i="1"/>
  <c r="I7" i="1"/>
  <c r="J7" i="1"/>
  <c r="I39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G13" i="7"/>
  <c r="G7" i="7"/>
  <c r="D7" i="7"/>
  <c r="F26" i="1"/>
  <c r="E26" i="1"/>
  <c r="D26" i="1"/>
  <c r="C26" i="1"/>
  <c r="F21" i="1"/>
  <c r="E21" i="1"/>
  <c r="D21" i="1"/>
  <c r="C21" i="1"/>
  <c r="F17" i="1"/>
  <c r="E17" i="1"/>
  <c r="D17" i="1"/>
  <c r="C17" i="1"/>
  <c r="F12" i="1"/>
  <c r="E12" i="1"/>
  <c r="D12" i="1"/>
  <c r="L12" i="1" s="1"/>
  <c r="C12" i="1"/>
  <c r="F7" i="1"/>
  <c r="E7" i="1"/>
  <c r="D7" i="1"/>
  <c r="C7" i="1"/>
  <c r="L7" i="1" l="1"/>
  <c r="L17" i="1"/>
  <c r="B19" i="7"/>
  <c r="G19" i="7"/>
  <c r="L21" i="1"/>
  <c r="K7" i="1"/>
  <c r="K12" i="1"/>
  <c r="K17" i="1"/>
  <c r="K21" i="1"/>
  <c r="K26" i="1"/>
  <c r="L26" i="1"/>
  <c r="E23" i="2" l="1"/>
  <c r="D23" i="2"/>
  <c r="L23" i="2" s="1"/>
  <c r="C23" i="2"/>
  <c r="F19" i="2"/>
  <c r="E19" i="2"/>
  <c r="D19" i="2"/>
  <c r="C19" i="2"/>
  <c r="F15" i="2"/>
  <c r="E15" i="2"/>
  <c r="D15" i="2"/>
  <c r="C15" i="2"/>
  <c r="F11" i="2"/>
  <c r="E11" i="2"/>
  <c r="D11" i="2"/>
  <c r="C11" i="2"/>
  <c r="D7" i="2"/>
  <c r="D27" i="2" s="1"/>
  <c r="E7" i="2"/>
  <c r="F7" i="2"/>
  <c r="C7" i="2"/>
  <c r="H7" i="18"/>
  <c r="F77" i="6"/>
  <c r="G77" i="6"/>
  <c r="H77" i="6"/>
  <c r="I77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I70" i="6"/>
  <c r="H70" i="6"/>
  <c r="G70" i="6"/>
  <c r="F70" i="6"/>
  <c r="F64" i="6"/>
  <c r="F61" i="6"/>
  <c r="G61" i="6"/>
  <c r="H61" i="6"/>
  <c r="I61" i="6"/>
  <c r="F62" i="6"/>
  <c r="G62" i="6"/>
  <c r="H62" i="6"/>
  <c r="I62" i="6"/>
  <c r="F63" i="6"/>
  <c r="G63" i="6"/>
  <c r="H63" i="6"/>
  <c r="I63" i="6"/>
  <c r="G64" i="6"/>
  <c r="H64" i="6"/>
  <c r="I64" i="6"/>
  <c r="F50" i="6"/>
  <c r="G50" i="6"/>
  <c r="H50" i="6"/>
  <c r="I50" i="6"/>
  <c r="F51" i="6"/>
  <c r="G51" i="6"/>
  <c r="H51" i="6"/>
  <c r="I51" i="6"/>
  <c r="F52" i="6"/>
  <c r="G52" i="6"/>
  <c r="H52" i="6"/>
  <c r="I52" i="6"/>
  <c r="F53" i="6"/>
  <c r="G53" i="6"/>
  <c r="H53" i="6"/>
  <c r="I53" i="6"/>
  <c r="F54" i="6"/>
  <c r="G54" i="6"/>
  <c r="H54" i="6"/>
  <c r="I54" i="6"/>
  <c r="F55" i="6"/>
  <c r="G55" i="6"/>
  <c r="H55" i="6"/>
  <c r="I55" i="6"/>
  <c r="F56" i="6"/>
  <c r="G56" i="6"/>
  <c r="H56" i="6"/>
  <c r="I56" i="6"/>
  <c r="F57" i="6"/>
  <c r="G57" i="6"/>
  <c r="H57" i="6"/>
  <c r="I57" i="6"/>
  <c r="F58" i="6"/>
  <c r="G58" i="6"/>
  <c r="H58" i="6"/>
  <c r="I58" i="6"/>
  <c r="F59" i="6"/>
  <c r="G59" i="6"/>
  <c r="H59" i="6"/>
  <c r="I59" i="6"/>
  <c r="F60" i="6"/>
  <c r="G60" i="6"/>
  <c r="H60" i="6"/>
  <c r="I60" i="6"/>
  <c r="F49" i="6"/>
  <c r="B78" i="6"/>
  <c r="C78" i="6"/>
  <c r="D78" i="6"/>
  <c r="E78" i="6"/>
  <c r="C65" i="6"/>
  <c r="D65" i="6"/>
  <c r="E65" i="6"/>
  <c r="B65" i="6"/>
  <c r="C45" i="6"/>
  <c r="D45" i="6"/>
  <c r="E45" i="6"/>
  <c r="H45" i="6" s="1"/>
  <c r="F45" i="6"/>
  <c r="B45" i="6"/>
  <c r="C31" i="6"/>
  <c r="G31" i="6" s="1"/>
  <c r="D31" i="6"/>
  <c r="E31" i="6"/>
  <c r="F31" i="6"/>
  <c r="I31" i="6" s="1"/>
  <c r="B31" i="6"/>
  <c r="G44" i="6"/>
  <c r="H44" i="6"/>
  <c r="I44" i="6"/>
  <c r="J44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49" i="6"/>
  <c r="H49" i="6"/>
  <c r="G49" i="6"/>
  <c r="J35" i="6"/>
  <c r="I35" i="6"/>
  <c r="H35" i="6"/>
  <c r="G35" i="6"/>
  <c r="J4" i="6"/>
  <c r="I4" i="6"/>
  <c r="H4" i="6"/>
  <c r="G4" i="6"/>
  <c r="F73" i="5"/>
  <c r="G73" i="5"/>
  <c r="H73" i="5"/>
  <c r="I73" i="5"/>
  <c r="F74" i="5"/>
  <c r="G74" i="5"/>
  <c r="H74" i="5"/>
  <c r="I74" i="5"/>
  <c r="F75" i="5"/>
  <c r="G75" i="5"/>
  <c r="H75" i="5"/>
  <c r="I75" i="5"/>
  <c r="F64" i="5"/>
  <c r="G64" i="5"/>
  <c r="H64" i="5"/>
  <c r="I64" i="5"/>
  <c r="F65" i="5"/>
  <c r="G65" i="5"/>
  <c r="H65" i="5"/>
  <c r="I65" i="5"/>
  <c r="F66" i="5"/>
  <c r="G66" i="5"/>
  <c r="H66" i="5"/>
  <c r="I66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G63" i="5"/>
  <c r="H63" i="5"/>
  <c r="I63" i="5"/>
  <c r="F63" i="5"/>
  <c r="F50" i="5"/>
  <c r="G50" i="5"/>
  <c r="H50" i="5"/>
  <c r="I50" i="5"/>
  <c r="F51" i="5"/>
  <c r="G51" i="5"/>
  <c r="H51" i="5"/>
  <c r="I51" i="5"/>
  <c r="F52" i="5"/>
  <c r="G52" i="5"/>
  <c r="H52" i="5"/>
  <c r="I52" i="5"/>
  <c r="F53" i="5"/>
  <c r="G53" i="5"/>
  <c r="H53" i="5"/>
  <c r="I53" i="5"/>
  <c r="F54" i="5"/>
  <c r="G54" i="5"/>
  <c r="H54" i="5"/>
  <c r="I54" i="5"/>
  <c r="F55" i="5"/>
  <c r="G55" i="5"/>
  <c r="H55" i="5"/>
  <c r="I55" i="5"/>
  <c r="F56" i="5"/>
  <c r="G56" i="5"/>
  <c r="H56" i="5"/>
  <c r="I56" i="5"/>
  <c r="F57" i="5"/>
  <c r="G57" i="5"/>
  <c r="H57" i="5"/>
  <c r="I57" i="5"/>
  <c r="F58" i="5"/>
  <c r="G58" i="5"/>
  <c r="H58" i="5"/>
  <c r="I58" i="5"/>
  <c r="F40" i="5"/>
  <c r="G40" i="5"/>
  <c r="H40" i="5"/>
  <c r="I40" i="5"/>
  <c r="F41" i="5"/>
  <c r="G41" i="5"/>
  <c r="H41" i="5"/>
  <c r="I41" i="5"/>
  <c r="F42" i="5"/>
  <c r="G42" i="5"/>
  <c r="H42" i="5"/>
  <c r="I42" i="5"/>
  <c r="F43" i="5"/>
  <c r="G43" i="5"/>
  <c r="H43" i="5"/>
  <c r="I43" i="5"/>
  <c r="F44" i="5"/>
  <c r="G44" i="5"/>
  <c r="H44" i="5"/>
  <c r="I44" i="5"/>
  <c r="F45" i="5"/>
  <c r="G45" i="5"/>
  <c r="H45" i="5"/>
  <c r="I45" i="5"/>
  <c r="F46" i="5"/>
  <c r="G46" i="5"/>
  <c r="H46" i="5"/>
  <c r="I46" i="5"/>
  <c r="F47" i="5"/>
  <c r="G47" i="5"/>
  <c r="H47" i="5"/>
  <c r="I47" i="5"/>
  <c r="F48" i="5"/>
  <c r="G48" i="5"/>
  <c r="H48" i="5"/>
  <c r="I48" i="5"/>
  <c r="F49" i="5"/>
  <c r="G49" i="5"/>
  <c r="H49" i="5"/>
  <c r="I49" i="5"/>
  <c r="H39" i="5"/>
  <c r="G39" i="5"/>
  <c r="F39" i="5"/>
  <c r="C76" i="5"/>
  <c r="D76" i="5"/>
  <c r="E76" i="5"/>
  <c r="C59" i="5"/>
  <c r="D59" i="5"/>
  <c r="E59" i="5"/>
  <c r="C35" i="5"/>
  <c r="D35" i="5"/>
  <c r="E35" i="5"/>
  <c r="F35" i="5"/>
  <c r="B76" i="5"/>
  <c r="B59" i="5"/>
  <c r="B35" i="5"/>
  <c r="G34" i="5"/>
  <c r="H34" i="5"/>
  <c r="I34" i="5"/>
  <c r="J34" i="5"/>
  <c r="G28" i="5"/>
  <c r="H28" i="5"/>
  <c r="I28" i="5"/>
  <c r="J28" i="5"/>
  <c r="G29" i="5"/>
  <c r="H29" i="5"/>
  <c r="I29" i="5"/>
  <c r="J29" i="5"/>
  <c r="G30" i="5"/>
  <c r="H30" i="5"/>
  <c r="I30" i="5"/>
  <c r="J30" i="5"/>
  <c r="G31" i="5"/>
  <c r="H31" i="5"/>
  <c r="I31" i="5"/>
  <c r="J31" i="5"/>
  <c r="G32" i="5"/>
  <c r="H32" i="5"/>
  <c r="I32" i="5"/>
  <c r="J32" i="5"/>
  <c r="G33" i="5"/>
  <c r="H33" i="5"/>
  <c r="I33" i="5"/>
  <c r="J33" i="5"/>
  <c r="C24" i="5"/>
  <c r="D24" i="5"/>
  <c r="E24" i="5"/>
  <c r="F24" i="5"/>
  <c r="B24" i="5"/>
  <c r="G23" i="5"/>
  <c r="H23" i="5"/>
  <c r="I23" i="5"/>
  <c r="J23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B62" i="4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C27" i="2" l="1"/>
  <c r="F27" i="2"/>
  <c r="E27" i="2"/>
  <c r="G45" i="6"/>
  <c r="I45" i="6"/>
  <c r="J31" i="6"/>
  <c r="H31" i="6"/>
  <c r="H35" i="5"/>
  <c r="G35" i="5"/>
  <c r="G24" i="5"/>
  <c r="G62" i="4"/>
  <c r="I62" i="4"/>
  <c r="H62" i="4"/>
  <c r="J62" i="4"/>
  <c r="H31" i="4"/>
  <c r="K11" i="2"/>
  <c r="K15" i="2"/>
  <c r="K19" i="2"/>
  <c r="K23" i="2"/>
  <c r="L11" i="2"/>
  <c r="L15" i="2"/>
  <c r="L19" i="2"/>
  <c r="I24" i="5"/>
  <c r="K7" i="2"/>
  <c r="L7" i="2"/>
  <c r="I35" i="5"/>
  <c r="I93" i="4"/>
  <c r="G93" i="4"/>
  <c r="I31" i="4"/>
  <c r="F93" i="4"/>
  <c r="H93" i="4"/>
  <c r="F76" i="5"/>
  <c r="H59" i="5"/>
  <c r="I76" i="5"/>
  <c r="G76" i="5"/>
  <c r="H24" i="5"/>
  <c r="F59" i="5"/>
  <c r="I59" i="5"/>
  <c r="G59" i="5"/>
  <c r="H76" i="5"/>
  <c r="F65" i="6"/>
  <c r="H65" i="6"/>
  <c r="I78" i="6"/>
  <c r="G78" i="6"/>
  <c r="I65" i="6"/>
  <c r="G65" i="6"/>
  <c r="H78" i="6"/>
  <c r="F78" i="6"/>
  <c r="J24" i="5"/>
  <c r="J45" i="6"/>
  <c r="J35" i="5"/>
  <c r="K15" i="3"/>
  <c r="J15" i="3"/>
  <c r="I15" i="3"/>
  <c r="H15" i="3"/>
  <c r="G15" i="3"/>
  <c r="E15" i="3"/>
  <c r="D15" i="3"/>
  <c r="C15" i="3"/>
  <c r="K14" i="3"/>
  <c r="J14" i="3"/>
  <c r="I14" i="3"/>
  <c r="H14" i="3"/>
  <c r="G14" i="3"/>
  <c r="E14" i="3"/>
  <c r="D14" i="3"/>
  <c r="C14" i="3"/>
  <c r="K13" i="3"/>
  <c r="J13" i="3"/>
  <c r="I13" i="3"/>
  <c r="H13" i="3"/>
  <c r="G13" i="3"/>
  <c r="E13" i="3"/>
  <c r="D13" i="3"/>
  <c r="C13" i="3"/>
  <c r="K12" i="3"/>
  <c r="J12" i="3"/>
  <c r="I12" i="3"/>
  <c r="H12" i="3"/>
  <c r="G12" i="3"/>
  <c r="E12" i="3"/>
  <c r="D12" i="3"/>
  <c r="C12" i="3"/>
  <c r="K8" i="3"/>
  <c r="J8" i="3"/>
  <c r="I8" i="3"/>
  <c r="H8" i="3"/>
  <c r="G8" i="3"/>
  <c r="E8" i="3"/>
  <c r="D8" i="3"/>
  <c r="C8" i="3"/>
  <c r="K16" i="3"/>
  <c r="J16" i="3"/>
  <c r="I16" i="3"/>
  <c r="H16" i="3"/>
  <c r="G16" i="3"/>
  <c r="D16" i="3"/>
  <c r="C16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L27" i="2" l="1"/>
  <c r="K27" i="2"/>
  <c r="E16" i="3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<sst xmlns="http://schemas.openxmlformats.org/spreadsheetml/2006/main" count="4616" uniqueCount="1391">
  <si>
    <t>Tabuľková príloha
k výročnej správe o činnosti vysokej školy za rok 2020</t>
  </si>
  <si>
    <t>Vysoká škola:</t>
  </si>
  <si>
    <t>Zoznam tabuliek</t>
  </si>
  <si>
    <t>Tabuľka č. 1:</t>
  </si>
  <si>
    <t>Počet študentov vysokej školy k 31. 10. 2020</t>
  </si>
  <si>
    <t>Tabuľka č. 1a:</t>
  </si>
  <si>
    <t>Vývoj počtu študentov (stav k 31. 10. daného roka)</t>
  </si>
  <si>
    <t>Tabuľka č. 2</t>
  </si>
  <si>
    <t>Počet študentov, ktorí riadne skončili štúdium v akademickom roku 2019/2020</t>
  </si>
  <si>
    <t>Tabuľka č.3a:</t>
  </si>
  <si>
    <t>Prijímacie konanie na študijné programy v prvom stupni a v spojenom prvom a druhom stupni v roku 2020</t>
  </si>
  <si>
    <t>Tabuľka č.3b:</t>
  </si>
  <si>
    <t>Prijímacie konanie na študijné programy v druhom stupni v roku 2020</t>
  </si>
  <si>
    <t>Tabuľka č.3c:</t>
  </si>
  <si>
    <t>Prijímacie konanie na študijné programy v treťom stupni v roku 2020</t>
  </si>
  <si>
    <t>Tabuľka č. 4:</t>
  </si>
  <si>
    <t>Počet študentov uhrádzajúcich školné (ak. rok 2019/2020)</t>
  </si>
  <si>
    <t>Tabuľka č. 5:</t>
  </si>
  <si>
    <t>Podiel riadne skončených štúdií na celkovom počte začatých štúdií v danom akademickom roku k 31. 12. 2020</t>
  </si>
  <si>
    <t>Tabuľka č. 6:</t>
  </si>
  <si>
    <t>Prehľad akademických mobilít - študenti v akademickom roku 2019/2020 a porovnanie s akademickým rokom 2018/2019</t>
  </si>
  <si>
    <t>Tabuľka č. 7:</t>
  </si>
  <si>
    <t>Zoznam predložených návrhov na vymenovanie za profesora v roku 2020</t>
  </si>
  <si>
    <t>Tabuľka č. 8:</t>
  </si>
  <si>
    <t>Zoznam vymenovaných docentov za rok 2020</t>
  </si>
  <si>
    <t>Tabuľka č. 9:</t>
  </si>
  <si>
    <t>Výberové konania na miesta vysokoškolských učiteľov uskutočnené v roku 2020</t>
  </si>
  <si>
    <t>Tabuľka č. 10:</t>
  </si>
  <si>
    <t>Kvalifikačná štruktúra vysokoškolských učiteľov</t>
  </si>
  <si>
    <t>Tabuľka č. 11:</t>
  </si>
  <si>
    <t>Prehľad akademických mobilít - zamestnanci v akademickom roku 2019/2020 a porovnanie s akademickým rokom 2018/2019</t>
  </si>
  <si>
    <t>Tabuľka č. 12:</t>
  </si>
  <si>
    <t>Informácie o záverečných prácach a rigoróznych prácach predložených na obhajobu v roku 2020</t>
  </si>
  <si>
    <t>Tabuľka č. 13:</t>
  </si>
  <si>
    <t>Publikačná činnosť vysokej školy za rok 2020 a porovnanie s rokom 2019</t>
  </si>
  <si>
    <t>Tabuľka č. 14:</t>
  </si>
  <si>
    <t>Umelecká činnosť vysokej školy za rok 2020 a porovnanie s rokom 2019</t>
  </si>
  <si>
    <t>Tabuľka č. 15:</t>
  </si>
  <si>
    <t xml:space="preserve">Zoznam akreditovaných študijných programov k 31. 12. 2020
</t>
  </si>
  <si>
    <t>Tabuľka č. 16:</t>
  </si>
  <si>
    <t>Zoznam študijných programov - odňatie priznaného práva, skončenie platnosti priznaného práva alebo zrušenie študijného programu v roku 2020</t>
  </si>
  <si>
    <t>Tabuľka č. 17:</t>
  </si>
  <si>
    <t>Zoznam udelených akreditácií  habilitačného konania a inauguračného konania  k 31. 12. 2020</t>
  </si>
  <si>
    <t>Tabuľka č. 18:</t>
  </si>
  <si>
    <t>Zoznam odňatých akreditácií habilitačného konania a inauguračného konania v roku 2020</t>
  </si>
  <si>
    <t>Tabuľka č. 19:</t>
  </si>
  <si>
    <t>Finančné prostriedky na výskumné projekty získané v roku 2020</t>
  </si>
  <si>
    <t>Tabuľka č. 20:</t>
  </si>
  <si>
    <t>Finančné prostriedky na ostatné (nevýskumné) projekty získané v roku 2020</t>
  </si>
  <si>
    <t>Tabuľka č. 21:</t>
  </si>
  <si>
    <t>Prehľad umeleckej činnosti vysokej školy za rok 2020</t>
  </si>
  <si>
    <t>Tabuľka č. 1: Počet študentov vysokej školy k 31. 10. 2020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</si>
  <si>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</si>
  <si>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</si>
  <si>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</si>
  <si>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</si>
  <si>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</si>
  <si>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</si>
  <si>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</si>
  <si>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</si>
  <si>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</si>
  <si>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spolu podľa stupňov</t>
  </si>
  <si>
    <t xml:space="preserve">spolu vysoká škola </t>
  </si>
  <si>
    <t>Tabuľka č. 1a: Vývoj počtu študentov (stav k 31.10. daného roka)</t>
  </si>
  <si>
    <t>Stupeň</t>
  </si>
  <si>
    <t>V dennej aj v externej forme spolu</t>
  </si>
  <si>
    <t>Rok</t>
  </si>
  <si>
    <t>Tabuľka č. 2: Počet študentov, ktorí riadne skončili štúdium v akademickom roku 2019/2020</t>
  </si>
  <si>
    <t>Stupeň štúdia</t>
  </si>
  <si>
    <t>Spolu podľa stupňov</t>
  </si>
  <si>
    <t>Tabuľka č. 3a: Prijímacie konanie na študijné programy v prvom stupni a v spojenom prvom a druhom stupni v roku 2020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</si>
  <si>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</si>
  <si>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</si>
  <si>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</si>
  <si>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</si>
  <si>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</si>
  <si>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</si>
  <si>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</si>
  <si>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</si>
  <si>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</si>
  <si>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</si>
  <si>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</si>
  <si>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</si>
  <si>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</si>
  <si>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</si>
  <si>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</si>
  <si>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Tabuľla č. 3b: Prijímacie konanie na študijné programy v druhom stupni v roku 2020</t>
  </si>
  <si>
    <t>Z toho počet absolventov svojej vysokej školy</t>
  </si>
  <si>
    <t>Z toho počet uchádzačov, ktorí získali vzdelanie nižšieho stupňa v zahraničí</t>
  </si>
  <si>
    <t>Tabuľka č. 3c: Prijímacie konanie na študijné programy v treťom stupni v roku 2020</t>
  </si>
  <si>
    <t>Tabuľka č. 4: Počet študentov uhrádzajúcich školné (ak. rok 2019/2020)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</si>
  <si>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</si>
  <si>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</si>
  <si>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</si>
  <si>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</si>
  <si>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</si>
  <si>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</si>
  <si>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</si>
  <si>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v ak. roku 2019/2020 povinnosť uhradiť školné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</si>
  <si>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</si>
  <si>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</si>
  <si>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</si>
  <si>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cudzincov, ktorí uhrádzajú školné</t>
  </si>
  <si>
    <t>ktorým bolo školné znížené</t>
  </si>
  <si>
    <t>ktorým bolo školné odpustené</t>
  </si>
  <si>
    <t>Spolu denná forma</t>
  </si>
  <si>
    <t>Spolu externá forma</t>
  </si>
  <si>
    <t>obe formy spolu</t>
  </si>
  <si>
    <t>Tabuľka č. 5: Podiel riadne skončených štúdií na celkovom počte začatých štúdií v danom akademickom roku k 31.12.2020</t>
  </si>
  <si>
    <t>Akademický rok začatia štúdia</t>
  </si>
  <si>
    <t>Stupeň dosiahnutého vzdelania</t>
  </si>
  <si>
    <t>2019 / 2020</t>
  </si>
  <si>
    <t>2018 / 2019</t>
  </si>
  <si>
    <t>2017 / 2018</t>
  </si>
  <si>
    <t>2016 / 2017</t>
  </si>
  <si>
    <t>2015 / 2016</t>
  </si>
  <si>
    <t>2014 / 2015</t>
  </si>
  <si>
    <t>Tabuľka č. 6: Prehľad akademických mobilít - študenti v akademickom roku 2019/2020 a porovnanie s akademickým rokom 2018/2019</t>
  </si>
  <si>
    <t>V roku 2019/2020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</si>
  <si>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</si>
  <si>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</si>
  <si>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</si>
  <si>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</si>
  <si>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</si>
  <si>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</si>
  <si>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</si>
  <si>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</si>
  <si>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V roku 2018/2019</t>
  </si>
  <si>
    <t>Rozdiel</t>
  </si>
  <si>
    <t xml:space="preserve">Rozdiel v % </t>
  </si>
  <si>
    <t>Tabuľka č. 7: Zoznam predložených návrhov na vymenovanie za profesora v roku 2020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</si>
  <si>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</si>
  <si>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</si>
  <si>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</si>
  <si>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</si>
  <si>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</si>
  <si>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</si>
  <si>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</si>
  <si>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</si>
  <si>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neskončených konaní: stav k 1.1.2020</t>
  </si>
  <si>
    <t>Počet neskončených konaní: stav k 31.12.2020</t>
  </si>
  <si>
    <t>Počet riadne skončených konaní k 31.12.2020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</si>
  <si>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</si>
  <si>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</si>
  <si>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</si>
  <si>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</si>
  <si>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</si>
  <si>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</si>
  <si>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Tabuľka č. 8: Zoznam vymenovaných docentov za rok 2020</t>
  </si>
  <si>
    <t>Dátum udelenia titulu</t>
  </si>
  <si>
    <t>Habilitačné konanie</t>
  </si>
  <si>
    <t>Celkový počet vymenovaných docentov</t>
  </si>
  <si>
    <t>Priemerný vek</t>
  </si>
  <si>
    <t>Tabuľka č. 9: Výberové konania na miesta vysokoškolských učiteľov uskutočnené v roku 2020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</si>
  <si>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</si>
  <si>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</si>
  <si>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</si>
  <si>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</si>
  <si>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</si>
  <si>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</si>
  <si>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</si>
  <si>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</si>
  <si>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</si>
  <si>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</si>
  <si>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</si>
  <si>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</si>
  <si>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</si>
  <si>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</si>
  <si>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</si>
  <si>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</si>
  <si>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</si>
  <si>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</si>
  <si>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Počet obsadených funkčných miest docenta a profesora osobami bez príslušného vedecko-pedagogického titulu alebo bez umelecko-pedagogického titulu podľa § 77 ods. 2 zákona</t>
  </si>
  <si>
    <t>Funkčné miesto</t>
  </si>
  <si>
    <t>Počet</t>
  </si>
  <si>
    <t>Docent</t>
  </si>
  <si>
    <t>Profesor</t>
  </si>
  <si>
    <t>Tabuľka č. 10: Kvalifikačná štruktúra vysokoškolských učiteľov</t>
  </si>
  <si>
    <t>Evidenčný prepočítaný počet vysokoškolských učiteľov k 31. 10. 2020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</si>
  <si>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</si>
  <si>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</si>
  <si>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</si>
  <si>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</si>
  <si>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</si>
  <si>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</si>
  <si>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Rozdiel 2020 - 2019</t>
  </si>
  <si>
    <t>Rozdiel v % 2020 - 2019</t>
  </si>
  <si>
    <t>Pozn.: Percentuálny podiel  v jednotlivých kategóriách žien je z celkového počtu žien</t>
  </si>
  <si>
    <t>Tabuľka č. 11: Prehľad akademických mobilít - zamestnanci v akademickom roku 2019/2020 a porovnanie s akademickým rokom 2018/2019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</si>
  <si>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</si>
  <si>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</si>
  <si>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</si>
  <si>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</si>
  <si>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</si>
  <si>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</si>
  <si>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Tabuľka č. 12: Informácie o záverečných prácach a rigoróznych prácach predložených na obhajobu v roku 2020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</si>
  <si>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</si>
  <si>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</si>
  <si>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</si>
  <si>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</si>
  <si>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</si>
  <si>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</si>
  <si>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</si>
  <si>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</si>
  <si>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</si>
  <si>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</si>
  <si>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</si>
  <si>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Tabuľka č. 13: Publikačná činnosť vysokej školy za rok 2020 a porovnanie s rokom 2019</t>
  </si>
  <si>
    <t>V roku 2020</t>
  </si>
  <si>
    <t>Kategória
fakulta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</si>
  <si>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</si>
  <si>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</si>
  <si>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</si>
  <si>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</si>
  <si>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</si>
  <si>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</si>
  <si>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ADM, ADN, AEM, AEN</t>
  </si>
  <si>
    <t>BDM, BDN, CBA, CBB</t>
  </si>
  <si>
    <t>V roku 2019</t>
  </si>
  <si>
    <t>Rozdiel v %</t>
  </si>
  <si>
    <t>Tabuľka č. 14: Umelecká činnosť vysokej školy za rok 2020 a porovnanie s rokom 2019</t>
  </si>
  <si>
    <t>Kategória fakulta</t>
  </si>
  <si>
    <t>Z**</t>
  </si>
  <si>
    <t>Y**</t>
  </si>
  <si>
    <t>X**</t>
  </si>
  <si>
    <t>1. stupeň</t>
  </si>
  <si>
    <t>Študijný program</t>
  </si>
  <si>
    <t>Forma</t>
  </si>
  <si>
    <t>Jazyky</t>
  </si>
  <si>
    <t>Skratka titulu</t>
  </si>
  <si>
    <t>2. stupeň</t>
  </si>
  <si>
    <t>Spojený 1. a 2. stupeň</t>
  </si>
  <si>
    <t>3. stupeň</t>
  </si>
  <si>
    <t>Tabuľka č. 16: Zoznam študijných programov - odňatie priznaného práva, skončenie platnosti priznaného práva alebo zrušenie študijného programu v roku 2020</t>
  </si>
  <si>
    <t>Dátum odňatia práva, skončenia platnosti práva alebo zrušenia študijného programu</t>
  </si>
  <si>
    <t>Tabuľka č. 17: Zoznam udelených akreditácií  habilitačného konania a inauguračného konania k 31.12.2020</t>
  </si>
  <si>
    <t xml:space="preserve">Odbor habilitačného konania a inauguračného konania </t>
  </si>
  <si>
    <t>Tabuľka č. 18: Zoznam odňatých akreditácií habilitačného konania a inauguračného konania v roku 2020</t>
  </si>
  <si>
    <t xml:space="preserve">Dátum odňatia </t>
  </si>
  <si>
    <t>Tabuľka č. 19: Finančné prostriedky na výskumné projekty získané v roku 2020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</si>
  <si>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</si>
  <si>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</si>
  <si>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</si>
  <si>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</si>
  <si>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</si>
  <si>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</si>
  <si>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</si>
  <si>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</si>
  <si>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</si>
  <si>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</si>
  <si>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</si>
  <si>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Tabuľka č. 20: Finančné prostriedky na ostatné (nevýskumné) projekty získané v roku 2020</t>
  </si>
  <si>
    <t>Tabuľka č. 21: Prehľad umeleckej činnosti vysokej školy za rok 2020</t>
  </si>
  <si>
    <t>Kategória výkonu</t>
  </si>
  <si>
    <t>Autor</t>
  </si>
  <si>
    <t>Názov projektu/umeleckého výkonu</t>
  </si>
  <si>
    <t>Miesto realizácie</t>
  </si>
  <si>
    <t>Termín realizácie</t>
  </si>
  <si>
    <t>1.</t>
  </si>
  <si>
    <t>-</t>
  </si>
  <si>
    <t>2.</t>
  </si>
  <si>
    <t>3.</t>
  </si>
  <si>
    <t>66.7%</t>
  </si>
  <si>
    <t>56.0%</t>
  </si>
  <si>
    <t>0.0%</t>
  </si>
  <si>
    <t>58.7%</t>
  </si>
  <si>
    <t>69.7%</t>
  </si>
  <si>
    <t>69.2%</t>
  </si>
  <si>
    <t>58.1%</t>
  </si>
  <si>
    <t>54.9%</t>
  </si>
  <si>
    <t>35.0%</t>
  </si>
  <si>
    <t>20.0%</t>
  </si>
  <si>
    <t>50.0%</t>
  </si>
  <si>
    <t>93.3%</t>
  </si>
  <si>
    <t>100.0%</t>
  </si>
  <si>
    <t>77.8%</t>
  </si>
  <si>
    <t>90.9%</t>
  </si>
  <si>
    <t>89.7%</t>
  </si>
  <si>
    <t>81.8%</t>
  </si>
  <si>
    <t>61.3%</t>
  </si>
  <si>
    <t>46.2%</t>
  </si>
  <si>
    <t>54.5%</t>
  </si>
  <si>
    <t>57.9%</t>
  </si>
  <si>
    <t>58.8%</t>
  </si>
  <si>
    <t>83.3%</t>
  </si>
  <si>
    <t>33.3%</t>
  </si>
  <si>
    <t>10.0%</t>
  </si>
  <si>
    <t>94.1%</t>
  </si>
  <si>
    <t>90.0%</t>
  </si>
  <si>
    <t>60.0%</t>
  </si>
  <si>
    <t>87.5%</t>
  </si>
  <si>
    <t>85.7%</t>
  </si>
  <si>
    <t>75.0%</t>
  </si>
  <si>
    <t>57.1%</t>
  </si>
  <si>
    <t>91.4%</t>
  </si>
  <si>
    <t>1.4%</t>
  </si>
  <si>
    <t>70.5%</t>
  </si>
  <si>
    <t>78.2%</t>
  </si>
  <si>
    <t>90.2%</t>
  </si>
  <si>
    <t>4.0%</t>
  </si>
  <si>
    <t>40.8%</t>
  </si>
  <si>
    <t>47.1%</t>
  </si>
  <si>
    <t>49.2%</t>
  </si>
  <si>
    <t>50.6%</t>
  </si>
  <si>
    <t>5.3%</t>
  </si>
  <si>
    <t>15.0%</t>
  </si>
  <si>
    <t>46.4%</t>
  </si>
  <si>
    <t>0.9%</t>
  </si>
  <si>
    <t>69.8%</t>
  </si>
  <si>
    <t>85.2%</t>
  </si>
  <si>
    <t>85.8%</t>
  </si>
  <si>
    <t>85.4%</t>
  </si>
  <si>
    <t>88.1%</t>
  </si>
  <si>
    <t>40.0%</t>
  </si>
  <si>
    <t>8.3%</t>
  </si>
  <si>
    <t>38.5%</t>
  </si>
  <si>
    <t>35.3%</t>
  </si>
  <si>
    <t>filozofia</t>
  </si>
  <si>
    <t>44.0%</t>
  </si>
  <si>
    <t>55.6%</t>
  </si>
  <si>
    <t>38.1%</t>
  </si>
  <si>
    <t>70.7%</t>
  </si>
  <si>
    <t>76.5%</t>
  </si>
  <si>
    <t>80.4%</t>
  </si>
  <si>
    <t>73.3%</t>
  </si>
  <si>
    <t>62.5%</t>
  </si>
  <si>
    <t>90.6%</t>
  </si>
  <si>
    <t>95.7%</t>
  </si>
  <si>
    <t>89.6%</t>
  </si>
  <si>
    <t>8.0%</t>
  </si>
  <si>
    <t>80.0%</t>
  </si>
  <si>
    <t>87.3%</t>
  </si>
  <si>
    <t>91.6%</t>
  </si>
  <si>
    <t>fyzika</t>
  </si>
  <si>
    <t>15.9%</t>
  </si>
  <si>
    <t>30.3%</t>
  </si>
  <si>
    <t>36.1%</t>
  </si>
  <si>
    <t>45.8%</t>
  </si>
  <si>
    <t>56.8%</t>
  </si>
  <si>
    <t>7.7%</t>
  </si>
  <si>
    <t>18.2%</t>
  </si>
  <si>
    <t>31.3%</t>
  </si>
  <si>
    <t>44.4%</t>
  </si>
  <si>
    <t>64.0%</t>
  </si>
  <si>
    <t>85.0%</t>
  </si>
  <si>
    <t>78.8%</t>
  </si>
  <si>
    <t>87.1%</t>
  </si>
  <si>
    <t>83.8%</t>
  </si>
  <si>
    <t>52.9%</t>
  </si>
  <si>
    <t>91.7%</t>
  </si>
  <si>
    <t>informatika</t>
  </si>
  <si>
    <t>57.3%</t>
  </si>
  <si>
    <t>63.2%</t>
  </si>
  <si>
    <t>36.4%</t>
  </si>
  <si>
    <t>54.3%</t>
  </si>
  <si>
    <t>70.6%</t>
  </si>
  <si>
    <t>90.3%</t>
  </si>
  <si>
    <t>92.3%</t>
  </si>
  <si>
    <t>78.6%</t>
  </si>
  <si>
    <t>88.9%</t>
  </si>
  <si>
    <t>matematika</t>
  </si>
  <si>
    <t>48.5%</t>
  </si>
  <si>
    <t>2.3%</t>
  </si>
  <si>
    <t>1.0%</t>
  </si>
  <si>
    <t>73.7%</t>
  </si>
  <si>
    <t>72.4%</t>
  </si>
  <si>
    <t>87.0%</t>
  </si>
  <si>
    <t>3.1%</t>
  </si>
  <si>
    <t>40.9%</t>
  </si>
  <si>
    <t>56.4%</t>
  </si>
  <si>
    <t>56.5%</t>
  </si>
  <si>
    <t>78.4%</t>
  </si>
  <si>
    <t>96.5%</t>
  </si>
  <si>
    <t>88.2%</t>
  </si>
  <si>
    <t>92.4%</t>
  </si>
  <si>
    <t>93.7%</t>
  </si>
  <si>
    <t>70.0%</t>
  </si>
  <si>
    <t>82.4%</t>
  </si>
  <si>
    <t>69.9%</t>
  </si>
  <si>
    <t>68.7%</t>
  </si>
  <si>
    <t>77.1%</t>
  </si>
  <si>
    <t>76.6%</t>
  </si>
  <si>
    <t>23.1%</t>
  </si>
  <si>
    <t>70.4%</t>
  </si>
  <si>
    <t>20.7%</t>
  </si>
  <si>
    <t>68.2%</t>
  </si>
  <si>
    <t>97.0%</t>
  </si>
  <si>
    <t>1.9%</t>
  </si>
  <si>
    <t>62.7%</t>
  </si>
  <si>
    <t>63.5%</t>
  </si>
  <si>
    <t>77.6%</t>
  </si>
  <si>
    <t>78.0%</t>
  </si>
  <si>
    <t>78.9%</t>
  </si>
  <si>
    <t>93.8%</t>
  </si>
  <si>
    <t>96.1%</t>
  </si>
  <si>
    <t>91.0%</t>
  </si>
  <si>
    <t>56.1%</t>
  </si>
  <si>
    <t>63.8%</t>
  </si>
  <si>
    <t>74.0%</t>
  </si>
  <si>
    <t>68.6%</t>
  </si>
  <si>
    <t>76.7%</t>
  </si>
  <si>
    <t>89.1%</t>
  </si>
  <si>
    <t>86.1%</t>
  </si>
  <si>
    <t>93.1%</t>
  </si>
  <si>
    <t>94.8%</t>
  </si>
  <si>
    <t>83.9%</t>
  </si>
  <si>
    <t>61.1%</t>
  </si>
  <si>
    <t>57.6%</t>
  </si>
  <si>
    <t>0.3%</t>
  </si>
  <si>
    <t>4.3%</t>
  </si>
  <si>
    <t>51.1%</t>
  </si>
  <si>
    <t>51.7%</t>
  </si>
  <si>
    <t>48.8%</t>
  </si>
  <si>
    <t>8.7%</t>
  </si>
  <si>
    <t>48.3%</t>
  </si>
  <si>
    <t>54.8%</t>
  </si>
  <si>
    <t>57.4%</t>
  </si>
  <si>
    <t>80.8%</t>
  </si>
  <si>
    <t>85.3%</t>
  </si>
  <si>
    <t>92.9%</t>
  </si>
  <si>
    <t>84.8%</t>
  </si>
  <si>
    <t>86.4%</t>
  </si>
  <si>
    <t>79.4%</t>
  </si>
  <si>
    <t>79.6%</t>
  </si>
  <si>
    <t>28.6%</t>
  </si>
  <si>
    <t>39.4%</t>
  </si>
  <si>
    <t>41.4%</t>
  </si>
  <si>
    <t>43.2%</t>
  </si>
  <si>
    <t>41.0%</t>
  </si>
  <si>
    <t>71.4%</t>
  </si>
  <si>
    <t>1.1%</t>
  </si>
  <si>
    <t>45.2%</t>
  </si>
  <si>
    <t>42.4%</t>
  </si>
  <si>
    <t>49.7%</t>
  </si>
  <si>
    <t>18.4%</t>
  </si>
  <si>
    <t>4.5%</t>
  </si>
  <si>
    <t>62.9%</t>
  </si>
  <si>
    <t>77.5%</t>
  </si>
  <si>
    <t>62.1%</t>
  </si>
  <si>
    <t>90.4%</t>
  </si>
  <si>
    <t>65.3%</t>
  </si>
  <si>
    <t>vedy o Zemi</t>
  </si>
  <si>
    <t>55.0%</t>
  </si>
  <si>
    <t>52.4%</t>
  </si>
  <si>
    <t>16.7%</t>
  </si>
  <si>
    <t>95.2%</t>
  </si>
  <si>
    <t>97.5%</t>
  </si>
  <si>
    <t>92.0%</t>
  </si>
  <si>
    <t>34.9%</t>
  </si>
  <si>
    <t>68.5%</t>
  </si>
  <si>
    <t>49.3%</t>
  </si>
  <si>
    <t>58.0%</t>
  </si>
  <si>
    <t>64.3%</t>
  </si>
  <si>
    <t>bezpečnostné vedy</t>
  </si>
  <si>
    <t>externá</t>
  </si>
  <si>
    <t>biológia</t>
  </si>
  <si>
    <t>ekologické a environmentálne vedy</t>
  </si>
  <si>
    <t>ekonómia a manažment</t>
  </si>
  <si>
    <t>filológia</t>
  </si>
  <si>
    <t>historické vedy</t>
  </si>
  <si>
    <t>chémia</t>
  </si>
  <si>
    <t>mediálne a komunikačné štúdiá</t>
  </si>
  <si>
    <t>ošetrovateľstvo</t>
  </si>
  <si>
    <t>politické vedy</t>
  </si>
  <si>
    <t>psychológia</t>
  </si>
  <si>
    <t>sociálna práca</t>
  </si>
  <si>
    <t>sociológia a sociálna antropológia</t>
  </si>
  <si>
    <t>učiteľstvo a pedagogické vedy</t>
  </si>
  <si>
    <t>vedy o športe</t>
  </si>
  <si>
    <t>vedy o umení a kultúre</t>
  </si>
  <si>
    <t>zdravotnícke vedy</t>
  </si>
  <si>
    <t>I. stupeň (profes. orientované)</t>
  </si>
  <si>
    <t>denná</t>
  </si>
  <si>
    <t>FPV</t>
  </si>
  <si>
    <t>FPV spolu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</si>
  <si>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</si>
  <si>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</si>
  <si>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</si>
  <si>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</si>
  <si>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</si>
  <si>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</si>
  <si>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</si>
  <si>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</si>
  <si>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>P</t>
  </si>
  <si>
    <t>UKF spolu</t>
  </si>
  <si>
    <t>vedy o zemi</t>
  </si>
  <si>
    <t>1143</t>
  </si>
  <si>
    <t>932</t>
  </si>
  <si>
    <t>36</t>
  </si>
  <si>
    <t>902</t>
  </si>
  <si>
    <t>729</t>
  </si>
  <si>
    <t>27</t>
  </si>
  <si>
    <t>1117</t>
  </si>
  <si>
    <t>55</t>
  </si>
  <si>
    <t>917</t>
  </si>
  <si>
    <t>32</t>
  </si>
  <si>
    <t>886</t>
  </si>
  <si>
    <t>35</t>
  </si>
  <si>
    <t>718</t>
  </si>
  <si>
    <t>23</t>
  </si>
  <si>
    <t>417</t>
  </si>
  <si>
    <t>49</t>
  </si>
  <si>
    <t>367</t>
  </si>
  <si>
    <t>16</t>
  </si>
  <si>
    <t>242</t>
  </si>
  <si>
    <t>24</t>
  </si>
  <si>
    <t>211</t>
  </si>
  <si>
    <t>17</t>
  </si>
  <si>
    <t>56</t>
  </si>
  <si>
    <t>z toho počet prác obhájených ženami</t>
  </si>
  <si>
    <t>Daša Munková</t>
  </si>
  <si>
    <t>prekladateľstvo a tlmočníctvo</t>
  </si>
  <si>
    <t>áno</t>
  </si>
  <si>
    <t>Eva Stranovská</t>
  </si>
  <si>
    <t>cudzie jazyky a kultúry</t>
  </si>
  <si>
    <t>Michal Kozubík</t>
  </si>
  <si>
    <t>Simona Klimková</t>
  </si>
  <si>
    <t>Mariana Čechová</t>
  </si>
  <si>
    <t>estetika</t>
  </si>
  <si>
    <t>Róbert Arpáš</t>
  </si>
  <si>
    <t>história</t>
  </si>
  <si>
    <t>Silvia Letavajová</t>
  </si>
  <si>
    <t>kulturológia</t>
  </si>
  <si>
    <t>Marián Žabenský</t>
  </si>
  <si>
    <t>Petra Lajčiaková</t>
  </si>
  <si>
    <t>pedagogická, poradenská a školská psychológia</t>
  </si>
  <si>
    <t>nie</t>
  </si>
  <si>
    <t>Janka Medová</t>
  </si>
  <si>
    <t>teória vyučovania matematiky</t>
  </si>
  <si>
    <t>Marta Mydlárová Blaščáková</t>
  </si>
  <si>
    <t>Martin Morovič</t>
  </si>
  <si>
    <t>Petra Jedličková</t>
  </si>
  <si>
    <t>pedagogika</t>
  </si>
  <si>
    <t>Viktor Gatial</t>
  </si>
  <si>
    <t>APVV</t>
  </si>
  <si>
    <t>G</t>
  </si>
  <si>
    <t>D</t>
  </si>
  <si>
    <t>APVV-15-0079</t>
  </si>
  <si>
    <t xml:space="preserve">Jomová Klaudia, prof. RNDr., PhD. </t>
  </si>
  <si>
    <t>Experimentálne a teoretické štúdium molekulovej štruktúry, elektrónových vlastností, reaktivity a biologickej aktivity komplexných zlúčenín redoxne aktívnych kovov</t>
  </si>
  <si>
    <t xml:space="preserve">7/2016 - 6/2020 </t>
  </si>
  <si>
    <t>APVV-15-0296</t>
  </si>
  <si>
    <t xml:space="preserve">Sirotkin Alexander, prof. RNDr., DrSc. </t>
  </si>
  <si>
    <t>Potenciálne riziko nanočastíc kovov a oxidov kovov používaných v nanomedicíne: vplyv na reprodukčný a imunitný systém a mozog</t>
  </si>
  <si>
    <t>7/2016 - 6/2020</t>
  </si>
  <si>
    <t>APVV-17-0377</t>
  </si>
  <si>
    <t xml:space="preserve">Mederly Peter, doc. RNDr., PhD. </t>
  </si>
  <si>
    <t>Hodnotenie novodobých zmien a vývojových trendov poľnohospodárskej krajiny Slovenska</t>
  </si>
  <si>
    <t xml:space="preserve">8/2018 - 6/2022 </t>
  </si>
  <si>
    <t>APVV-18-0154</t>
  </si>
  <si>
    <t xml:space="preserve">Piršelová Beáta, doc. RNDr., PhD. </t>
  </si>
  <si>
    <t xml:space="preserve">Molekulárno-metabolomický prístup k beta-D-glukánu a jeho ochrannej funkcii v rastlinnom organizme </t>
  </si>
  <si>
    <t xml:space="preserve">7/2019 - 6/2023 </t>
  </si>
  <si>
    <t>APVV-18-0185</t>
  </si>
  <si>
    <t>Boltižiar Martin, PhDr. RNDr., PhD.</t>
  </si>
  <si>
    <t>Transformácia využívania kultúrnej krajiny Slovenska a predikcia jej ďalšieho vývoja</t>
  </si>
  <si>
    <t xml:space="preserve">7/2019 - 6/2022 </t>
  </si>
  <si>
    <t>APVV-19-0087</t>
  </si>
  <si>
    <t xml:space="preserve">Bioaktívne komplexy prechodných kovov s magnetickou bistabilitou </t>
  </si>
  <si>
    <t xml:space="preserve">7/2020 - 6/2024 </t>
  </si>
  <si>
    <t>APVV-15-0502</t>
  </si>
  <si>
    <t xml:space="preserve">Šlepecký Miloš, doc. PhDr., CSc. </t>
  </si>
  <si>
    <t xml:space="preserve">Psychologické, psychofyziologické a antropometrické koreláty srdcovocievnych ochorení (SCO) </t>
  </si>
  <si>
    <t xml:space="preserve">7/2016 - 3/2020 </t>
  </si>
  <si>
    <t>APVV-17-0141</t>
  </si>
  <si>
    <t xml:space="preserve">Rusnáková Jurina, doc. Mgr., PhD. </t>
  </si>
  <si>
    <t xml:space="preserve">Analýza bariér prístupu k pracovným príležitostiam pre marginalizované skupiny obyvateľstva: Vybrané regióny Slovenska v sociálno - ekonomickej, geografickej a sociálno-antropologickej perspektívy </t>
  </si>
  <si>
    <t>APVV-17-0254</t>
  </si>
  <si>
    <t xml:space="preserve">Samko Milan, doc. PhDr., PhD. </t>
  </si>
  <si>
    <t xml:space="preserve">Jazykové a komunikačné problémy na Slovensku a ich manažment </t>
  </si>
  <si>
    <t>8/2018 - 7/2022</t>
  </si>
  <si>
    <t>APVV-17-0012</t>
  </si>
  <si>
    <t xml:space="preserve">Žilka Tibor, prof. PhDr., DrSc. </t>
  </si>
  <si>
    <t xml:space="preserve">Literatúra a jej filmová podoba v stredoeurópskom kontexte </t>
  </si>
  <si>
    <t xml:space="preserve">8/2018 - 12/2020 </t>
  </si>
  <si>
    <t>APVV-15-0104</t>
  </si>
  <si>
    <t xml:space="preserve">Čukan Jaroslav, prof. PhDr., CSc. </t>
  </si>
  <si>
    <t xml:space="preserve">Kultúrny potenciál dolnozemských Slovákov </t>
  </si>
  <si>
    <t>APVV-16-0115</t>
  </si>
  <si>
    <t xml:space="preserve">Beňušková  Zuzana, prof. PhDr., CSc. </t>
  </si>
  <si>
    <t>Sociokultúrny kapitál úspešných obcí ako zdroj udržateľného rozvoja slovenského vidieka</t>
  </si>
  <si>
    <t xml:space="preserve">7/2017 - 6/2021 </t>
  </si>
  <si>
    <t>APVV-16-0116</t>
  </si>
  <si>
    <t xml:space="preserve">Zozuľak Ján, prof. ThDr., PhD. </t>
  </si>
  <si>
    <t xml:space="preserve">Štúdium byzantského hodnotového systému a jeho reflexie v slovanskom kultúrnom prostredí </t>
  </si>
  <si>
    <t>APVV-17-0026</t>
  </si>
  <si>
    <t xml:space="preserve">Plesník Ľubomír, prof. PhDr., DrSc. </t>
  </si>
  <si>
    <t xml:space="preserve">Tematologická interpretácia, analýza a systemizácia arcinaratívov ako semiotických modelov životného sveta a existenciálnych stratégii </t>
  </si>
  <si>
    <t xml:space="preserve">8/2018 - 7/2022 </t>
  </si>
  <si>
    <t>APVV-17-0063</t>
  </si>
  <si>
    <t xml:space="preserve">Beljak Pažinová Noémi, prof. PhDr., PhD. </t>
  </si>
  <si>
    <t>Vita intra muros - interdisciplinárny výskum hradov stredného Slovenska</t>
  </si>
  <si>
    <t>APVV-17-0071</t>
  </si>
  <si>
    <t xml:space="preserve">Stranovská Eva, doc. PaedDr., PhD. </t>
  </si>
  <si>
    <t xml:space="preserve">Podpora čitateľskej gramotnosti v materinskom a cudzom jazyku </t>
  </si>
  <si>
    <t xml:space="preserve">8/2018 - 8/2022 </t>
  </si>
  <si>
    <t>APVV-17-0158</t>
  </si>
  <si>
    <t xml:space="preserve">Kondrla  Peter, doc. PhDr. PaedDr., PhD. </t>
  </si>
  <si>
    <t xml:space="preserve">Perspektívy vývoja súčasnej religiozity na Slovensku </t>
  </si>
  <si>
    <t xml:space="preserve">8/2018 - 7/2021 </t>
  </si>
  <si>
    <t>APVV-17-0199</t>
  </si>
  <si>
    <t xml:space="preserve">Palárik Miroslav, Mgr., PhD. </t>
  </si>
  <si>
    <t>Kultúrny produkt regionálneho múzea v kontexte objektívnej spoločenskej potreby: Život v totalite v rokoch 1939 – 1945</t>
  </si>
  <si>
    <t>APVV-18-0196</t>
  </si>
  <si>
    <t>Gogová Stanislava, doc. PhDr., PhD.</t>
  </si>
  <si>
    <t>Vedomosti Nitrianskej stolice M. Bela (interpretácia a aplikácia)</t>
  </si>
  <si>
    <t>7/2019 - 6/2023</t>
  </si>
  <si>
    <t>APVV-18-0257</t>
  </si>
  <si>
    <t xml:space="preserve">Spálová Lucia, doc. Mgr., PhD. </t>
  </si>
  <si>
    <t>Inkubátor multimediálnej digitálnej produkcie - recipročný transfer vedy, umenia a kreatívnych priemyslov</t>
  </si>
  <si>
    <t xml:space="preserve">7/2019 - 12/2022 </t>
  </si>
  <si>
    <t>APVV-18-0303</t>
  </si>
  <si>
    <t>Marková Dagmar, prof. PhDr., PhD.</t>
  </si>
  <si>
    <t>Medzníky v tranzíciách intímnych vzťahov a kvalita života v období adolescencie a mladej dospelosti</t>
  </si>
  <si>
    <t>APVV-18-0473</t>
  </si>
  <si>
    <t>Munková Daša, prof. RNDr., PhD.</t>
  </si>
  <si>
    <t xml:space="preserve">Klasifikačný model chybovosti strojového prekladu: krok k objektívnejšie-mu hodnoteniu kvality prekladu </t>
  </si>
  <si>
    <t>APVV-19-0358</t>
  </si>
  <si>
    <t xml:space="preserve">Dejiny Hlinkovej slovenskej ľudovej strany v domácich a európskych dimenziách (1905-1945) </t>
  </si>
  <si>
    <t xml:space="preserve">7/2020 - 12/2023 </t>
  </si>
  <si>
    <t>APVV-15-0368</t>
  </si>
  <si>
    <t xml:space="preserve">Duchovičová Jana, prof. PaedDr., PhD. </t>
  </si>
  <si>
    <t>Prax v centre odborovej didaktiky, odborová didaktika v Centre praktickej prípravy</t>
  </si>
  <si>
    <t xml:space="preserve">7/2016 - 11/2020 </t>
  </si>
  <si>
    <t>APVV-18-0018</t>
  </si>
  <si>
    <t>Kadlubeková Dominika, PhDr., PhD.</t>
  </si>
  <si>
    <t>Vyučovanie v školách druhej šance z perspektívy učiteľa a dospelého učiaceho sa</t>
  </si>
  <si>
    <t>APVV-18-0484</t>
  </si>
  <si>
    <t xml:space="preserve">Kollárová Dana, doc. PaedDr., PhD. </t>
  </si>
  <si>
    <t xml:space="preserve">Lesná pedagogika a výchova k trvalo udržateľnému rozvoju v predprimárnej a primárnej edukácii </t>
  </si>
  <si>
    <t>VEGA</t>
  </si>
  <si>
    <t>1/0207/17</t>
  </si>
  <si>
    <t xml:space="preserve"> Hreško Juraj, prof. RNDr., CSc. </t>
  </si>
  <si>
    <t xml:space="preserve">Vývoj a zmeny vysokohorskej krajiny Tatier </t>
  </si>
  <si>
    <t>1/2017 - 12/2021</t>
  </si>
  <si>
    <t>1/0392/17</t>
  </si>
  <si>
    <t>Vplyv kontaminantov - produktov naftového priemyslu na funkcie vaječníkov rôznych druhov zvierat. Využitie liečivých rastlín na znižovanie účinku týchto kontaminantov</t>
  </si>
  <si>
    <t xml:space="preserve">1/2017 - 12/2020 </t>
  </si>
  <si>
    <t>1/0893/17</t>
  </si>
  <si>
    <t>Boltižiar Martin, prof. PhDr. RNDr., PhD.</t>
  </si>
  <si>
    <t xml:space="preserve">Transformácia využívania kultúrnej krajiny Slovenska za ostatných 250 rokov a predikcia jej ďalšieho vývoja </t>
  </si>
  <si>
    <t>2/0115/18</t>
  </si>
  <si>
    <t xml:space="preserve">Tirpák Ján, doc. RNDr., CSc. </t>
  </si>
  <si>
    <t xml:space="preserve">Metalurgia a využitie farebných kovov v mladšom praveku až vo včasnom stredoveku na Slovensku </t>
  </si>
  <si>
    <t xml:space="preserve">1/2018 - 12/2020 </t>
  </si>
  <si>
    <t>1/0149/18</t>
  </si>
  <si>
    <t>Pavlovičová Gabriela, doc. PaedDr., PhD.</t>
  </si>
  <si>
    <t>Konceptualizácia pojmu zlomok vo vzťahu k osobnej potrebe štruktúry</t>
  </si>
  <si>
    <t>1/2018 - 12/2020</t>
  </si>
  <si>
    <t>1/0407/18</t>
  </si>
  <si>
    <t>Papcunová Viera, doc. Ing., PhD.</t>
  </si>
  <si>
    <t>Hodnotenie výkonov miestnych samospráv</t>
  </si>
  <si>
    <t>1/0415/18</t>
  </si>
  <si>
    <t xml:space="preserve">Mészáros Patrik, RNDr., PhD. </t>
  </si>
  <si>
    <t>Štúdium úlohy ß-1,3-glukanáz v obrane rastlín voči kadmiu na úrovni génov a proteínov</t>
  </si>
  <si>
    <t>1/0505/18</t>
  </si>
  <si>
    <t xml:space="preserve">Omelka Radoslav, prof. RNDr., PhD. </t>
  </si>
  <si>
    <t xml:space="preserve">Modulačné účinky prírodných látok na skelet živočíchov v in vivo a in vitro podmienkach </t>
  </si>
  <si>
    <t xml:space="preserve">1/2018 - 12/2021 </t>
  </si>
  <si>
    <t>1/0776/18</t>
  </si>
  <si>
    <t>Munk Michal, doc. RNDr., PhD.</t>
  </si>
  <si>
    <t xml:space="preserve">Optimalizácia obsahu a štruktúry zverejňovaných informácií v rámci Pilieru 3 na základe modelovania ich využívania stakeholdermi komerčnej banky </t>
  </si>
  <si>
    <t>1/0815/18</t>
  </si>
  <si>
    <t>Valovičová Ľubomíra, PaedDr., PhD.</t>
  </si>
  <si>
    <t>Rozvoj kognitívnych kompetencií detí v podmienkach materskej školy pomocou fyzikálneho experimentu</t>
  </si>
  <si>
    <t>1/0001/19</t>
  </si>
  <si>
    <t xml:space="preserve">Laurinčík Jozef, prof. h. c. prof. Dr. MVDr., DrSc. </t>
  </si>
  <si>
    <t>Perinukleolárna a intranukleolárna charakteristika oocytov s rôznou vývojovou kompetenciou - transkriptomická a proteomická štúdia</t>
  </si>
  <si>
    <t xml:space="preserve">1/2019 - 12/2022 </t>
  </si>
  <si>
    <t>1/0277/19</t>
  </si>
  <si>
    <t xml:space="preserve">Tulis Filip, Mgr., PhD. </t>
  </si>
  <si>
    <t>Riziká a následky expanzie ryšavky tmavopásej (Apodemus agrarius)</t>
  </si>
  <si>
    <t>1/0425/19</t>
  </si>
  <si>
    <t xml:space="preserve">Vozár Libor, prof. RNDr., CSc. </t>
  </si>
  <si>
    <t>Využitie odpadového skla v keramike a jeho vplyv na jej prípravu a fyzikálne vlastnosti</t>
  </si>
  <si>
    <t xml:space="preserve">1/2019 - 12/2021 </t>
  </si>
  <si>
    <t>1/0810/19</t>
  </si>
  <si>
    <t xml:space="preserve">Húlan Tomáš, RNDr., PhD. </t>
  </si>
  <si>
    <t xml:space="preserve">Vývoj sklokeramických glazúr pre vysokonapäťové keramické izolátory </t>
  </si>
  <si>
    <t>1/0706/20</t>
  </si>
  <si>
    <t xml:space="preserve">Petrovič František, prof. RNDr., PhD. </t>
  </si>
  <si>
    <t xml:space="preserve">Udržateľný rozvoj miest v 21. storočí – hodnotenie kľúčových faktorov, plánovacích prístupov a environmentálnych súvislostí </t>
  </si>
  <si>
    <t xml:space="preserve">1/2020 - 12/2023 </t>
  </si>
  <si>
    <t>1/0073/20</t>
  </si>
  <si>
    <t>Ekologický potenciál vybraných poľnohospodárskych plodín pre zlepšenie kvality zaťažených pôd Slovenska</t>
  </si>
  <si>
    <t>1/0167/20</t>
  </si>
  <si>
    <t>Strejček František, prof. RNDr., PhD.</t>
  </si>
  <si>
    <t>Vnútrojadrové molekulárne markery rastúcich a plne narastených oocytov – transkriptomická a proteomická štúdia</t>
  </si>
  <si>
    <t>1/0444/20</t>
  </si>
  <si>
    <t xml:space="preserve">Martiniaková Monika, prof. RNDr., PhD. </t>
  </si>
  <si>
    <t>Analýza vplyvu vybraných prírodných a syntetických látok na štruktúru a funkciu kosti s potenciálom využitia pri liečbe ochorení postihujúcich skelet</t>
  </si>
  <si>
    <t>1/2020 - 12/2023</t>
  </si>
  <si>
    <t>2/0022/20</t>
  </si>
  <si>
    <t xml:space="preserve">Boleček Peter,doc. RNDr., PhD. </t>
  </si>
  <si>
    <t>Genetická štruktúra hybridných rojov borovice lesnej a borovice horskej na Slovensku</t>
  </si>
  <si>
    <t xml:space="preserve">1/2020 - 12/2022 </t>
  </si>
  <si>
    <t>1/0418/19</t>
  </si>
  <si>
    <t xml:space="preserve">Sollár Tomáš, prof. PhDr., PhD. </t>
  </si>
  <si>
    <t>Zvládanie záťaže v procese rekonvalescencie po cievnej mozgovej príhode</t>
  </si>
  <si>
    <t>1/0639/19</t>
  </si>
  <si>
    <t>Popelková Marta, doc. PhDr., PhD.</t>
  </si>
  <si>
    <t>Kognitívne, osobnostné a sociálne charakteristiky detí s vybraným neurovývinovým ochorením</t>
  </si>
  <si>
    <t>1/0169/18</t>
  </si>
  <si>
    <t xml:space="preserve">Csapó  János, Dr. habil., PhD. </t>
  </si>
  <si>
    <t>Kreatívny cestovný ruch ako nový produkt cestovného ruchu na Slovensku</t>
  </si>
  <si>
    <t>1/0170/18</t>
  </si>
  <si>
    <t xml:space="preserve">Vančo Ildikó, Dr. habil. Mgr., PhD. </t>
  </si>
  <si>
    <t xml:space="preserve">Menšinová varieta maďarského jazyka na Slovensku </t>
  </si>
  <si>
    <t>2/0027/17</t>
  </si>
  <si>
    <t xml:space="preserve">Marková Dagmar, prof. PhDr., PhD. </t>
  </si>
  <si>
    <t>Tradičné a alternatívne rodičovstvá 21. storočia: motivácie, dilemy a konzekvencie</t>
  </si>
  <si>
    <t xml:space="preserve">4/2017 - 12/2020 </t>
  </si>
  <si>
    <t>2/0037/17</t>
  </si>
  <si>
    <t xml:space="preserve">Borzová Zuzana, doc. Mgr., PhD. </t>
  </si>
  <si>
    <t xml:space="preserve">Úloha materiálnej kultúry pri formovaní ekonomických, sociálnych a interetnických väzieb v stredovekých komunitách </t>
  </si>
  <si>
    <t>1/0006/18</t>
  </si>
  <si>
    <t xml:space="preserve">Glejtek Miroslav, doc. Ing. PhDr.,  PhD. </t>
  </si>
  <si>
    <t xml:space="preserve">Imago episcopi - moc biskupa a jej prezentácia v stredoveku </t>
  </si>
  <si>
    <t xml:space="preserve">3/2018 - 12/2020 </t>
  </si>
  <si>
    <t>1/0040/18</t>
  </si>
  <si>
    <t xml:space="preserve">Ivanič Peter, prof. PhDr., PhD. </t>
  </si>
  <si>
    <t xml:space="preserve">Stredoveké historické cesty na juhozápadnom Slovensku v kontexte stredoeurópskej dopravnej siete a ich odkaz pre súčasnosť </t>
  </si>
  <si>
    <t>1/0093/18</t>
  </si>
  <si>
    <t xml:space="preserve">Arpáš Róbert, PhDr., PhD. </t>
  </si>
  <si>
    <t xml:space="preserve">Od demokracie k autoritárstvu. Zmeny slovenskej spoločnosti počas autonómie (1938-1939) na príklade Ponitria </t>
  </si>
  <si>
    <t>1/0192/18</t>
  </si>
  <si>
    <t>Spálová  Lucia, doc. Mgr., PhD.</t>
  </si>
  <si>
    <t xml:space="preserve">Formovanie postojov generácie Y v geografickom priestore V4 k problematike migrantov prostredníctvom digitálnej komunikácie na sociálnych sieťach </t>
  </si>
  <si>
    <t>3/2018 - 12/2020</t>
  </si>
  <si>
    <t>1/0282/18</t>
  </si>
  <si>
    <t xml:space="preserve">Fuják Július, prof. PhDr., PhD. </t>
  </si>
  <si>
    <t xml:space="preserve">Charakter a vývoj nezávislej kultúry a umenia na Slovensku po roku 1989 </t>
  </si>
  <si>
    <t>1/0291/18</t>
  </si>
  <si>
    <t xml:space="preserve">Sťahel Richard, doc., PhD. </t>
  </si>
  <si>
    <t xml:space="preserve">Historicko-filozofická analýza environmentálneho myslenia, skúmanie jeho vplyvov na etické, právne a politické myslenie a jeho spoločenská odozva </t>
  </si>
  <si>
    <t>1/0399/18</t>
  </si>
  <si>
    <t xml:space="preserve">Hajnalová Mária, doc. Mgr., PhD. </t>
  </si>
  <si>
    <t xml:space="preserve">Dynamika zmien prírodného prostredia a využívanie krajiny v dobe bronzovej a železnej v severnej časti Západných Karpát </t>
  </si>
  <si>
    <t xml:space="preserve">3/2018 - 12/2021 </t>
  </si>
  <si>
    <t>1/0809/18</t>
  </si>
  <si>
    <t xml:space="preserve">Munková Daša, prof. RNDr., PhD. </t>
  </si>
  <si>
    <t xml:space="preserve">Model hodnotenia kvality strojového prekladu a typológia chýb </t>
  </si>
  <si>
    <t>2/0018/19</t>
  </si>
  <si>
    <t xml:space="preserve">Ekologické analýzy akulturácie krajiny Slovenska od mladšieho praveku dodnes </t>
  </si>
  <si>
    <t>1/2019 - 12/2022</t>
  </si>
  <si>
    <t>2/0046/19</t>
  </si>
  <si>
    <t>Mgr. Radoslava Brhlíková, PhD.</t>
  </si>
  <si>
    <t xml:space="preserve">Obraz "Iného" v slovenskej politike po roku 1989 </t>
  </si>
  <si>
    <t>2/0166/19</t>
  </si>
  <si>
    <t>Gromová Edita, prof. PhDr., CSc.</t>
  </si>
  <si>
    <t>Preklad ako súčasť dejín kultúrneho procesu III. Preklad a prekladanie - texty, osobnosti, inštitúcie v interdisciplinárnych a transdisciplinárnych vzťahoch</t>
  </si>
  <si>
    <t>1/0062/19</t>
  </si>
  <si>
    <t>Intervenčný program na rozvíjanie čitateľskej gramotnosti v cudzom jazyku</t>
  </si>
  <si>
    <t>1/0067/19</t>
  </si>
  <si>
    <t xml:space="preserve">Sokolová Jana, prof. PhDr., CSc. </t>
  </si>
  <si>
    <t xml:space="preserve">Jazykové reflexie sociálnej egoprezentácie a adresácie </t>
  </si>
  <si>
    <t>1/0139/19</t>
  </si>
  <si>
    <t xml:space="preserve">Letavajová Silvia, doc. Mgr., PhD. </t>
  </si>
  <si>
    <t xml:space="preserve">Novodobé migrácie vo verejnej mienke, politickej diskusii a mediálnej praxi </t>
  </si>
  <si>
    <t>1/0292/19</t>
  </si>
  <si>
    <t xml:space="preserve">Lampis Mirko, doc. Dr., PhD. </t>
  </si>
  <si>
    <t>Semiotika erosu. Erotizmus a textualita v kultúrach románskych jazykov</t>
  </si>
  <si>
    <t>1/0416/19</t>
  </si>
  <si>
    <t xml:space="preserve">Rácová Veronika, Mgr., PhD. </t>
  </si>
  <si>
    <t xml:space="preserve">Textologický a edičný výskum vybraných reedícií básnických zbierok vydaných od druhej polovice 20. storočia po súčasnosť </t>
  </si>
  <si>
    <t>1/0514/19</t>
  </si>
  <si>
    <t xml:space="preserve">Kučerková Magda, doc. Mgr., PhD. </t>
  </si>
  <si>
    <t>Poetika mystickej skúsenosti a literárne podoby mystagógie</t>
  </si>
  <si>
    <t>1/0261/20</t>
  </si>
  <si>
    <t xml:space="preserve">Repka Dominik, Mgr., PhD. </t>
  </si>
  <si>
    <t xml:space="preserve">Archeológia smrti. Pohrebné praktiky v období mladšieho praveku až včasnej doby dejinnej na území Slovenska </t>
  </si>
  <si>
    <t xml:space="preserve">4/2020 - 12/2023 </t>
  </si>
  <si>
    <t>2/0050/17</t>
  </si>
  <si>
    <t xml:space="preserve">Szórádová Eva, prof. PhDr., CSc. </t>
  </si>
  <si>
    <t>Hudobná topografia Slovenska v premennách storočí</t>
  </si>
  <si>
    <t xml:space="preserve">2/2017 - 12/2020 </t>
  </si>
  <si>
    <t>1/0001/18</t>
  </si>
  <si>
    <t xml:space="preserve">Határ Ctibor, doc. PaedDr., PhD. </t>
  </si>
  <si>
    <t xml:space="preserve">Príprava na starnutie a starobu – možnosti andragogickej intervencie </t>
  </si>
  <si>
    <t>1/0100/18</t>
  </si>
  <si>
    <t xml:space="preserve">Hollá Katarína, doc. PaedDr., PhD. </t>
  </si>
  <si>
    <t xml:space="preserve">Self-sexting a peer-sexting a možnosti pedagogického ovplyvňovania </t>
  </si>
  <si>
    <t>1/0668/18</t>
  </si>
  <si>
    <t>Depešová Jana, doc. PaedDr., PhD.</t>
  </si>
  <si>
    <t xml:space="preserve">Predikovanie vplyvu kvality vnútorného prostredia na efektívne riadenie a zvýšenie úrovne vzdelávacieho procesu </t>
  </si>
  <si>
    <t>1/0557/19</t>
  </si>
  <si>
    <t>Krčmár Matúš, Mgr., PhD.</t>
  </si>
  <si>
    <t xml:space="preserve">Vplyv 24 týždňového silového tréningu na zmeny silových a vytrvalostných schopností, funkčných parametrov, telesného zloženia, biochemických markerov a koncentráciu hormónov u seniorov so špeciálnym zameraním na tréning v ranných a večerných hodinách </t>
  </si>
  <si>
    <t>1/0351/20</t>
  </si>
  <si>
    <t xml:space="preserve">Krčmárová Bohumila, Mgr., PhD. </t>
  </si>
  <si>
    <t>Vplyv tanca, silového tréningu a ich kombinácie na kognitívne funkcie, kvalitu života, funkčnú zdatnosť a úroveň motorických schopností seniorov</t>
  </si>
  <si>
    <t>1/0391/20</t>
  </si>
  <si>
    <t xml:space="preserve">Kozárová Nina, PaedDr., PhD. </t>
  </si>
  <si>
    <t xml:space="preserve">Transformatívne učenie budúcich učiteľov v kontexte rozvoja kritického myslenia žiakov </t>
  </si>
  <si>
    <t>1/0663/20</t>
  </si>
  <si>
    <t xml:space="preserve">Čierna Alena, Mgr., PhD. </t>
  </si>
  <si>
    <t xml:space="preserve">Akustické vlastnosti a hudobno-kultúrne kontexty koncertných priestorov na Slovensku </t>
  </si>
  <si>
    <t>KEGA</t>
  </si>
  <si>
    <t>029UKF-4/2018</t>
  </si>
  <si>
    <t>Skalka Ján, RNDr., PhD.</t>
  </si>
  <si>
    <t>Inovatívne metódy vo výučbe programovania v príprave učiteľov a IT odborníkov</t>
  </si>
  <si>
    <t>032UKF-4/2018</t>
  </si>
  <si>
    <t>Prehľad metód a návrh uplatnenia koncepcie Ekosystémových služieb v študijnom programe Environmentalistika</t>
  </si>
  <si>
    <t>020KU-4/2018</t>
  </si>
  <si>
    <t>Fulier  Jozef, prof. RNDr., CSc.</t>
  </si>
  <si>
    <t xml:space="preserve">Osobnosti slovenskej matematiky - životné vzory pre budúce generácie </t>
  </si>
  <si>
    <t>015UKF-4/2019</t>
  </si>
  <si>
    <t>Oremusová Daša, RNDr., PhD.</t>
  </si>
  <si>
    <t>Moderná vysokoškolská učebnica "Environmentálna geografia" pre študijný program Geografia v regionálnom rozvoji</t>
  </si>
  <si>
    <t>5/2019 - 12/2021</t>
  </si>
  <si>
    <t>025UKF-4/2019</t>
  </si>
  <si>
    <t xml:space="preserve">Petlušová Viera, doc. Ing., PhD. </t>
  </si>
  <si>
    <t>Erózno-akumulačné procesy ako limitujúci faktor využívania poľnohospodárskej krajiny</t>
  </si>
  <si>
    <t>027UKF-4/2019</t>
  </si>
  <si>
    <t>Trník Anton, doc. RNDr., PhD.</t>
  </si>
  <si>
    <t>Využitie experimentálnych metód materiálového výskumu vo vzdelávaní</t>
  </si>
  <si>
    <t>1/2019 - 12/2021</t>
  </si>
  <si>
    <t>036UKF-4/2019</t>
  </si>
  <si>
    <t>Balogh Zoltán, doc. Ing., PhD.</t>
  </si>
  <si>
    <t>Adaptácia výučbového procesu s využitím senzorických sietí a Internetu vecí</t>
  </si>
  <si>
    <t>019UKF-4/2020</t>
  </si>
  <si>
    <t>Rumanová Lucia, PaedDr., PhD.</t>
  </si>
  <si>
    <t>Podnetné didaktické postupy vo vyučovaní zobrazovacích metód v sekundárnom matematickom vzdelávaní s ohľadom na požiadavky spoločnosti a praxe</t>
  </si>
  <si>
    <t>1/2020 - 12/2022</t>
  </si>
  <si>
    <t>026UKF-4/2020</t>
  </si>
  <si>
    <t>Baláž  Ivan, prof. Mgr., PhD.</t>
  </si>
  <si>
    <t>Sifonapterológia moderne a názorne - SIMONA</t>
  </si>
  <si>
    <t>029UKF-4/2020</t>
  </si>
  <si>
    <t xml:space="preserve">Jenisová Zita, doc. PaedDr., PhD. </t>
  </si>
  <si>
    <t xml:space="preserve">IMPLEMENTÁCIA E-LEARNINGU VO VÝUČBE CHÉMIE PRE ODBOR APLIKOVANÁ EKOLÓGIA A ENVIRONMENTALISTIKA </t>
  </si>
  <si>
    <t>041UKF-4/2020</t>
  </si>
  <si>
    <t>Nové technológie analýzy a editácie genómu v biologických študijných programoch s orientáciou pre potreby praxe</t>
  </si>
  <si>
    <t>003SPU-4-2020</t>
  </si>
  <si>
    <t xml:space="preserve">Rózová Zdenka, prof. Ing., CSc. </t>
  </si>
  <si>
    <t>ZELINKA - Integrácia zelenej infraštruktúry do krajinnej architektúry</t>
  </si>
  <si>
    <t xml:space="preserve">1/2020 - 12/2020 </t>
  </si>
  <si>
    <t>018UMB-4/2020</t>
  </si>
  <si>
    <t>Lovászová Gabriela, doc. RNDr., PhD.</t>
  </si>
  <si>
    <t>Implementácia nových trendov v informatike do výučby algoritmického myslenia a programovania v predmete informatika v sekundárnom vzdelávaní</t>
  </si>
  <si>
    <t>022UKF-4/2020</t>
  </si>
  <si>
    <t>Archalousová Alexandra, doc. PhDr., PhD.</t>
  </si>
  <si>
    <t>Implementácia ošetrovateľských intervencií do multimediálnych technológií v príprave sestier 2</t>
  </si>
  <si>
    <t xml:space="preserve">5/2020 - 12/2022   </t>
  </si>
  <si>
    <t>012UKF-4/2019</t>
  </si>
  <si>
    <t xml:space="preserve">Juríková Tünde, doc. RNDr., PhD. </t>
  </si>
  <si>
    <t>Inovatívne študijné materiály pre modul predmetov "Výchova k zdraviu a zdravému životnému štýlu" pre študijný odbor predškolská a elementárna pedagogika</t>
  </si>
  <si>
    <t xml:space="preserve">6/2019 - 12/2021 </t>
  </si>
  <si>
    <t>015UKF-4/2020</t>
  </si>
  <si>
    <t>Kárpáti Andrea, prof. Dr., DrSc.</t>
  </si>
  <si>
    <t>Rozvoj priestorovej predstavivosti 10-12 ročných žiakov základných škôl</t>
  </si>
  <si>
    <t>3/2020 - 12/2022</t>
  </si>
  <si>
    <t>020UKF-4/2020</t>
  </si>
  <si>
    <t>Sándorová Zuzana, Mgr., PhD.</t>
  </si>
  <si>
    <t>Tvorba vysokoškolskej učebnice a multimediálnej didaktickej podpory pre predmety rozvíjajúce interkultúrne komunikačné kompetencie v anglickom jazyku pre cestovný ruch vzhľadom na potreby praxe</t>
  </si>
  <si>
    <t>4/2020 - 12/2022</t>
  </si>
  <si>
    <t>004UKF-4/2018</t>
  </si>
  <si>
    <t>Ivanič Peter, prof. PhDr., PhD.</t>
  </si>
  <si>
    <t xml:space="preserve">Európsky stredovek interaktívne </t>
  </si>
  <si>
    <t>037UKF-4/2018</t>
  </si>
  <si>
    <t>Nitra a nitriansky región v čase totality 1393-1945</t>
  </si>
  <si>
    <t>050UKF-4/2018</t>
  </si>
  <si>
    <t>Šavelová Monika, Mgr., PhD.</t>
  </si>
  <si>
    <t xml:space="preserve">Hermeneutika talianskej literatúry (od stredoveku po renesanciu) </t>
  </si>
  <si>
    <t>004UCM-4/2018</t>
  </si>
  <si>
    <t>Krno Svetozár, prof. PhDr., CSc.</t>
  </si>
  <si>
    <t>Čína v súčasných medzinárodných vzťahoch</t>
  </si>
  <si>
    <t>005UKF-4/2019</t>
  </si>
  <si>
    <t xml:space="preserve">Burcl Pavol, Mgr. PaedDr., PhD. </t>
  </si>
  <si>
    <t>Inovácia jazykovej prípravy v kontexte duálneho a celoživotného vzdelávania v súlade so špecifickými potrebami regiónu</t>
  </si>
  <si>
    <t>021UKF-4/2019</t>
  </si>
  <si>
    <t>Hrašková Mariana, Mgr., PhD.</t>
  </si>
  <si>
    <t>Literárna konštrukcia textov pre deti a mládež v praktických rozboroch</t>
  </si>
  <si>
    <t>022UKF-4/2019</t>
  </si>
  <si>
    <t>Tandlich Tomáš, doc. PhDr., PhD.</t>
  </si>
  <si>
    <t xml:space="preserve">Učebnica Archívy v školskej praxi. Možnosti využitia písomných prameňov vo výučbe histórie na základnej a strednej škole. </t>
  </si>
  <si>
    <t>1/2019 - 12/2020</t>
  </si>
  <si>
    <t>029UKF-4/2019</t>
  </si>
  <si>
    <t xml:space="preserve">Wrede Oľga, PaedDr., PhD. </t>
  </si>
  <si>
    <t>Rozvíjanie mediálnej a jazykovej kompetencie v medziodborovom štúdiu hospodárskej nemčiny a žurnalistiky - tvorba audio- a video-podcastov</t>
  </si>
  <si>
    <t>033UKF-4/2019</t>
  </si>
  <si>
    <t xml:space="preserve">Malíček Juraj, doc. Mgr., PhD. </t>
  </si>
  <si>
    <t>Popkultúrne štúdiá ako platforma na revitalizáciu humanitných disciplín</t>
  </si>
  <si>
    <t>032UKF-4/2020</t>
  </si>
  <si>
    <t xml:space="preserve">Gallo Ján, doc. PaedDr., PhD. </t>
  </si>
  <si>
    <t xml:space="preserve">Interkultúrna a obchodná komunikácia v rusistickej praxi na Slovensku </t>
  </si>
  <si>
    <t xml:space="preserve">4/2020 - 12/2022 </t>
  </si>
  <si>
    <t>023UCM-4/2020</t>
  </si>
  <si>
    <t xml:space="preserve">Fichnová Katarína, prof. Mgr., PhD. </t>
  </si>
  <si>
    <t xml:space="preserve">Rozvoj digitálnoherných štúdií a dizajnu </t>
  </si>
  <si>
    <t>021UKF-4/2018</t>
  </si>
  <si>
    <t xml:space="preserve">Hašková Alena, prof. PaedDr., CSc. </t>
  </si>
  <si>
    <t>Tvorba učebných materiálov podporujúcich orientáciu žiakov ZŠ na študijné programy technického charakteru</t>
  </si>
  <si>
    <t xml:space="preserve">4/2018 - 12/2020 </t>
  </si>
  <si>
    <t>023UKF-4/2018</t>
  </si>
  <si>
    <t xml:space="preserve">Brezina Pavol, doc. Mgr., PhD. </t>
  </si>
  <si>
    <t xml:space="preserve">Rozšírené možnosti aplikácie informačno-komunikačných technológií v hudobnom vzdelávaní </t>
  </si>
  <si>
    <t>4/2018 - 12/2020</t>
  </si>
  <si>
    <t>034UKF-4/2018</t>
  </si>
  <si>
    <t>Smolík Pavol, prof. PhDr., ArtD.</t>
  </si>
  <si>
    <t>Pedagogické pôsobenie Divadla fórum v procese resocializácie látkovo a nelátkovo závislých</t>
  </si>
  <si>
    <t>019UMB-4/2018</t>
  </si>
  <si>
    <t xml:space="preserve">Lukáčová Danka, doc. PaedDr., PhD. </t>
  </si>
  <si>
    <t>Diverzifikácia a posilnenie pregraduálnej prípravy budúcich učiteľov s dôrazom na technické vzdelávanie</t>
  </si>
  <si>
    <t>002UKF-4/2020</t>
  </si>
  <si>
    <t xml:space="preserve">Kráľová Zdena, prof. PaedDr., PhD. </t>
  </si>
  <si>
    <t xml:space="preserve">Pozitívna psychológia vo vyučovaní anglického jazyka </t>
  </si>
  <si>
    <t>007UKF-4/2020</t>
  </si>
  <si>
    <t xml:space="preserve">Kurincová Viera, prof. PhDr., CSc. </t>
  </si>
  <si>
    <t xml:space="preserve">Téma rodiny v systéme prípravy budúcich učiteľov </t>
  </si>
  <si>
    <t>012UKF-4/2020</t>
  </si>
  <si>
    <t xml:space="preserve">Bánesz Gabriel, doc. PaedDr., PhD. </t>
  </si>
  <si>
    <t xml:space="preserve">Elektronické vzdelávacie moduly pre meranie faktorov pracovného prostredia </t>
  </si>
  <si>
    <t>014UKF-4/2020</t>
  </si>
  <si>
    <t xml:space="preserve">Tureková Ivana, doc. Ing., PhD. </t>
  </si>
  <si>
    <t xml:space="preserve">Inovatívne vzdelávacie e-moduly bezpečnosti práce v duálnom vzdelávaní </t>
  </si>
  <si>
    <t>017UKF-4/2020</t>
  </si>
  <si>
    <t xml:space="preserve">Kuna Peter, Mgr., PhD. </t>
  </si>
  <si>
    <t xml:space="preserve">Učebné materiály podporujúce progresívnu formu výučby CAD/CAE systémov </t>
  </si>
  <si>
    <t xml:space="preserve">1/2020 - 12/2021 </t>
  </si>
  <si>
    <t>003UK-1/2020</t>
  </si>
  <si>
    <t xml:space="preserve">Kratochvil Martin, Mgr., PhD. </t>
  </si>
  <si>
    <t xml:space="preserve">Metodika hodnotenia v predmete výtvarná výchova na základnej škole a jej overenie v praxi </t>
  </si>
  <si>
    <t>003TU Z-4/2020</t>
  </si>
  <si>
    <t xml:space="preserve">Gajdáčová Veselá Katerina, doc. PhDr., PhD. </t>
  </si>
  <si>
    <t xml:space="preserve">Podpora univerzitného vzdelávania vo svetovom jazyku pomocou fúzie odborného a jazykového obsahu na nefilologických univerzitách </t>
  </si>
  <si>
    <t xml:space="preserve">Výskumná agentúra </t>
  </si>
  <si>
    <t>ITMS 313011T527</t>
  </si>
  <si>
    <t>Kapusta  Jozef, doc. PaedDr., PhD.</t>
  </si>
  <si>
    <t>Falošné informácie v prostredí Internetu - identifikácia, analýza obsahu, emócie</t>
  </si>
  <si>
    <t xml:space="preserve">1/2016 - 1/2021 </t>
  </si>
  <si>
    <t>003/2019/OPII/VA</t>
  </si>
  <si>
    <t>Zmierňovanie rizík vývoja vidieckej krajiny a zvyšovanie jej odolnosti voči zmene klímy posilňovaním ekosystémových funkcií a služieb</t>
  </si>
  <si>
    <t xml:space="preserve">1/2016 - 12/2020 </t>
  </si>
  <si>
    <t>052/2020/OPII/VA</t>
  </si>
  <si>
    <t>Mederly Peter, doc. RNDr., PhD.</t>
  </si>
  <si>
    <t>Údajová a vedomostná podpora pre systémy rozhodovania a strategického plánovania v oblasti adaptácie poľnohospodárskej krajiny na klimatické zmeny a minimalizáciu degradácie poľnohospodárskych pôd</t>
  </si>
  <si>
    <t xml:space="preserve">1/2020 - 6/2023 </t>
  </si>
  <si>
    <t xml:space="preserve">EU LIFE program </t>
  </si>
  <si>
    <t>O</t>
  </si>
  <si>
    <t>ZML-2018/1-743:191006</t>
  </si>
  <si>
    <t xml:space="preserve">Monitoring vplyvu projektu na ekosystémové funkcie (Aktivita D.4 v rámci projektu LIFE14 NAT/SK/001306 Obnova a manažment dunajských lužných biotopov) </t>
  </si>
  <si>
    <t xml:space="preserve">9/2018 - 12/2021 </t>
  </si>
  <si>
    <t xml:space="preserve">Jaguar Land Rover Slovakia </t>
  </si>
  <si>
    <t>ZML-2019/1-437:191006</t>
  </si>
  <si>
    <t xml:space="preserve">Baláž Ivan, prof. Mgr., PhD. </t>
  </si>
  <si>
    <t xml:space="preserve">Biomonitoring areálu závodu JLR </t>
  </si>
  <si>
    <t xml:space="preserve">5/2019 - 2/2021 </t>
  </si>
  <si>
    <t xml:space="preserve">eTeacher, o.z. </t>
  </si>
  <si>
    <t>ET-20200901</t>
  </si>
  <si>
    <t>Kapusta Jozef, doc. PaedDr., PhD.</t>
  </si>
  <si>
    <t xml:space="preserve">Softvérové procesy v priemyselnej praxi </t>
  </si>
  <si>
    <t xml:space="preserve">9/2020 - 12/2020 </t>
  </si>
  <si>
    <t xml:space="preserve">LITA, autorská spoločnosť  </t>
  </si>
  <si>
    <t>Rácová Veronika, Mgr., PhD.</t>
  </si>
  <si>
    <t xml:space="preserve">Ako vzniká kniha (od rukupisu ku knižným publikáciám) </t>
  </si>
  <si>
    <t>11/2019 - 10/2020</t>
  </si>
  <si>
    <t xml:space="preserve">pro4CE s.r.o. </t>
  </si>
  <si>
    <t>ZML-2020/1-27:191006</t>
  </si>
  <si>
    <t xml:space="preserve">Odborná štúdia v oblasti odpadov v Trnavskom kraji, Bratislavskom kraji a v regióne Burgenland </t>
  </si>
  <si>
    <t xml:space="preserve">1/2020 - 4/2020 </t>
  </si>
  <si>
    <t xml:space="preserve">Constellium Extrusion Levice, s.r.o.  </t>
  </si>
  <si>
    <t>ZML-2020 /1-43:191006</t>
  </si>
  <si>
    <t xml:space="preserve">Výskum a vývoj vzdelávania špecialistov v oblasti riadiacich systémov v priemyselnej automatizácii </t>
  </si>
  <si>
    <t xml:space="preserve">2/2020 - 1/2021 </t>
  </si>
  <si>
    <t>Horizon 2020</t>
  </si>
  <si>
    <t>Z</t>
  </si>
  <si>
    <t>H2020-870644</t>
  </si>
  <si>
    <t xml:space="preserve">Kramáreková Hilda, RNDr., PhD. </t>
  </si>
  <si>
    <t xml:space="preserve">Social and innovative platform on cultural tourism and its potential towards deepening Europeanisation (SPOT) </t>
  </si>
  <si>
    <t>Maďarská akadémia vied</t>
  </si>
  <si>
    <t>1919/2020/GI</t>
  </si>
  <si>
    <t>Vančo Ildikó, Dr. habil. Mgr., PhD.</t>
  </si>
  <si>
    <t>Výskum účinkov rozdielnych vzdelávacích a sociálnych podmienok ovplyvňujúce vývoj gramatiky materinského jazyka a úroveň osvojovania štátneho jazyka / Az anyanyelvi grammatikai tudás kialakítására és az államnyelv elsajátítási szintjére ható eltérő oktatási és társadalmi körülmények hatásainak kutatása</t>
  </si>
  <si>
    <t>5/2020 – 11/2020</t>
  </si>
  <si>
    <t xml:space="preserve">ERASMUS+  </t>
  </si>
  <si>
    <t>2018-1-SK01-KA203-046382</t>
  </si>
  <si>
    <t xml:space="preserve">Drlík Martin, doc. Mgr., PhD. </t>
  </si>
  <si>
    <t xml:space="preserve">Work-based Learning in Future IT Professionals Education </t>
  </si>
  <si>
    <t>9/2018 - 8/2021</t>
  </si>
  <si>
    <t xml:space="preserve">ERASMUS+ </t>
  </si>
  <si>
    <t>2017-1-DE01-KA203-003577</t>
  </si>
  <si>
    <t xml:space="preserve">Čeretková Soňa, doc. PaedDr., PhD. </t>
  </si>
  <si>
    <t>Mobile Math Trails in Europe</t>
  </si>
  <si>
    <t xml:space="preserve">9/2017 - 12/2020 </t>
  </si>
  <si>
    <t>ZML 2016/1-942:19100</t>
  </si>
  <si>
    <t xml:space="preserve">Paška Ľubomír, Mgr., PhD. </t>
  </si>
  <si>
    <t>„Do it yourself! A participative approach to increase participation and egagement of high schol students in physical education and sport classes.“</t>
  </si>
  <si>
    <t xml:space="preserve">1/2017 - 10/2020 </t>
  </si>
  <si>
    <t>SK-PL-18-0036</t>
  </si>
  <si>
    <t xml:space="preserve">Hreško Juraj, prof. RNDr., CSc. </t>
  </si>
  <si>
    <t xml:space="preserve">Vývoj a zmeny dolinových systémov Tatier </t>
  </si>
  <si>
    <t xml:space="preserve">1/2019 - 12/2020 </t>
  </si>
  <si>
    <t>SK-FR-19-0010</t>
  </si>
  <si>
    <t>Benc Michal, RNDr., PhD.</t>
  </si>
  <si>
    <t>Štúdium kvality oocytov v závislosti na organizácii chromatínu</t>
  </si>
  <si>
    <t>2/2020 - 12/2022</t>
  </si>
  <si>
    <t xml:space="preserve">Fond na podporu kultúry národnostných menšín </t>
  </si>
  <si>
    <t>20-120-01792 D</t>
  </si>
  <si>
    <t xml:space="preserve">Týždeň rómskej kultúry </t>
  </si>
  <si>
    <t xml:space="preserve">2/2020 - 12/2020 </t>
  </si>
  <si>
    <t>20-150-01720 D</t>
  </si>
  <si>
    <t xml:space="preserve">Romologické diskurzy RODI2020 (Vakeras pal o Roma) </t>
  </si>
  <si>
    <t xml:space="preserve">3/2020 - 12/2020 </t>
  </si>
  <si>
    <t>20-130-00128</t>
  </si>
  <si>
    <t>Tóth Anikó, Mgr., PhD.</t>
  </si>
  <si>
    <t>Legere - literárna súťaž pre stredoškolákov</t>
  </si>
  <si>
    <t>2/2020 - 12/2020</t>
  </si>
  <si>
    <t>20-170-00126</t>
  </si>
  <si>
    <t>Intermedialita v detskej a mládežníckej literatúre</t>
  </si>
  <si>
    <t>2/2020 - 11/2020</t>
  </si>
  <si>
    <t>20-220-00124</t>
  </si>
  <si>
    <t>Benyovszky  Kristian, prof. PaedDr.,  PhD.</t>
  </si>
  <si>
    <t>Partitúra</t>
  </si>
  <si>
    <t>1/2020 - 12/2020</t>
  </si>
  <si>
    <t>20-230-00127</t>
  </si>
  <si>
    <t>Legere - Metodická príručka</t>
  </si>
  <si>
    <t xml:space="preserve">Literárny fond </t>
  </si>
  <si>
    <t>285/2020</t>
  </si>
  <si>
    <t xml:space="preserve">Inštitorisová Dagmar, prof. PhDr., PhD. </t>
  </si>
  <si>
    <t xml:space="preserve">Dramatik Rudolf Sloboda </t>
  </si>
  <si>
    <t xml:space="preserve">5/2020 - 7/2020 </t>
  </si>
  <si>
    <t>Fond na podporu umenia</t>
  </si>
  <si>
    <t>20-351-02366</t>
  </si>
  <si>
    <t xml:space="preserve">Debnár Marek, Mgr., PhD. </t>
  </si>
  <si>
    <t xml:space="preserve">Kvantitatívne metódy v literárnej vede (od formalizmu k dištančnému čítaniu) </t>
  </si>
  <si>
    <t>20-154-04398:</t>
  </si>
  <si>
    <t xml:space="preserve">Krno Svetozár, prof. PhDr., CSc. </t>
  </si>
  <si>
    <t>Od Devínskeho brala do Duklianskeho priesmyku a späť. Dvakrát po Ceste hrdinov SNP</t>
  </si>
  <si>
    <t xml:space="preserve">7/2020 - 6/2021 </t>
  </si>
  <si>
    <t>OP ĽZ</t>
  </si>
  <si>
    <t>ITMS 312011F057</t>
  </si>
  <si>
    <t xml:space="preserve">Skalka Ján, RNDr., PhD. </t>
  </si>
  <si>
    <t>IT Akadémia – vzdelávanie pre 21.storočie</t>
  </si>
  <si>
    <t xml:space="preserve">3/2017 - 10/2020 </t>
  </si>
  <si>
    <t xml:space="preserve">Európsky fond regionálneho rozvoja </t>
  </si>
  <si>
    <t>OP TP-SCKO-PO 1</t>
  </si>
  <si>
    <t xml:space="preserve">Príprava nových kapacít pre EŠIF 1: Implementácia voliteľného predmetu „EŠIF v teórii a v praxi“ do magisterského štúdia Geografia v regionálnom rozvoji </t>
  </si>
  <si>
    <t>340/2018-2060-2200-T510</t>
  </si>
  <si>
    <t xml:space="preserve">Urbaníková Marta, doc. RNDr., CSc. </t>
  </si>
  <si>
    <t xml:space="preserve">Business Roentgen </t>
  </si>
  <si>
    <t xml:space="preserve">7/2020 - 7/2023 </t>
  </si>
  <si>
    <t>UKF</t>
  </si>
  <si>
    <t>310041U599</t>
  </si>
  <si>
    <t>Lachká Ľubica, Mgr.</t>
  </si>
  <si>
    <t xml:space="preserve">Zníženie energetickej náročnosti budov UKF v Nitre </t>
  </si>
  <si>
    <t xml:space="preserve">3/2020 - 12/2021 </t>
  </si>
  <si>
    <t>Rozvojový projekt</t>
  </si>
  <si>
    <t>004UKF-2-1/2021</t>
  </si>
  <si>
    <t xml:space="preserve">Príprava a rozvoj výučby kurzov v anglickom jazyku so zameraním na umelú inteligenciu vo forme blended-learning </t>
  </si>
  <si>
    <t xml:space="preserve">12/2020 - 12/2022 </t>
  </si>
  <si>
    <t>ZML-2020/8148:34-A1101</t>
  </si>
  <si>
    <t xml:space="preserve">Podpora rozvoja praktických zručností študentov UKF v Nitre </t>
  </si>
  <si>
    <t>003UKF-2-1/2021</t>
  </si>
  <si>
    <t>Študentské centrum UKF v Nitre</t>
  </si>
  <si>
    <t>2016-1-DE01-KA203-002910</t>
  </si>
  <si>
    <t>IncluSMe; Intercultural learning in mathematics and science education</t>
  </si>
  <si>
    <t xml:space="preserve">9/2016 - 6/2020 </t>
  </si>
  <si>
    <t>2017-1-AT01-KA201-035005</t>
  </si>
  <si>
    <t>Innovative Mathematics Learning Software for Migrant Students</t>
  </si>
  <si>
    <t>9/2017 - 4/2020</t>
  </si>
  <si>
    <t>2018-1-SK01-KA201-046312</t>
  </si>
  <si>
    <t>Jakab Imrich, Mgr., PhD.</t>
  </si>
  <si>
    <t>BIOPROFILES - Implementation of practical environmental education in schools</t>
  </si>
  <si>
    <t xml:space="preserve">9/2018 - 8/2020 </t>
  </si>
  <si>
    <t>2019‐1‐DE01‐KA203‐005046</t>
  </si>
  <si>
    <t>ENSITE, Environmental Socio‐Scientific Issues in Initial Teacher Education</t>
  </si>
  <si>
    <t>2020-1-DE03-KA201-077363</t>
  </si>
  <si>
    <t xml:space="preserve">Medová Janka, doc. PaedDr., PhD. </t>
  </si>
  <si>
    <t xml:space="preserve">colette: Computational Thinking Learning Environment for Teachers in Europe </t>
  </si>
  <si>
    <t>9/2020 - 8/2023</t>
  </si>
  <si>
    <t xml:space="preserve">2019-1 -KA201-061564 </t>
  </si>
  <si>
    <t xml:space="preserve">Čerešníková Miroslava, PhDr., PhD. </t>
  </si>
  <si>
    <t xml:space="preserve">"Roma - Narrowing the Gap and Aiding Integration" </t>
  </si>
  <si>
    <t xml:space="preserve">9/2019 - 8/2021 </t>
  </si>
  <si>
    <t>ZML-2020/1-669:191006</t>
  </si>
  <si>
    <t xml:space="preserve">Gadušová Zdenka, prof. PaedDr., CSc. </t>
  </si>
  <si>
    <t xml:space="preserve">Mentor Training </t>
  </si>
  <si>
    <t xml:space="preserve">9/2020 - 8/2023 </t>
  </si>
  <si>
    <t>2017-1-SK-01-KA201-035321</t>
  </si>
  <si>
    <t>Grofčíková Soňa, PaedDr., PhD.</t>
  </si>
  <si>
    <t>Playing-2-gether: Teacher sensitivity as a basis for inclusion in preschool</t>
  </si>
  <si>
    <t xml:space="preserve">10/2017 - 1/2020 </t>
  </si>
  <si>
    <t>2019-1-SK01-KA103-059978</t>
  </si>
  <si>
    <t xml:space="preserve">Pavlíková Martina, PhDr., PhD. </t>
  </si>
  <si>
    <t>Mobility študentov a zamestnancov vysokých škôl medzi krajinami programu</t>
  </si>
  <si>
    <t xml:space="preserve">6/2019 - 9/2020 </t>
  </si>
  <si>
    <t>2020-1-SK01-KA103-077921</t>
  </si>
  <si>
    <t xml:space="preserve">Mobility študentov a zamestnancov vysokých škôl medzi krajinami programu </t>
  </si>
  <si>
    <t xml:space="preserve">6/2020 - 9/2021 </t>
  </si>
  <si>
    <t>2020-1-SK01-KA107-078059</t>
  </si>
  <si>
    <t xml:space="preserve">Mobility študentov a zamestnancov vysokých škôl medzi krajinami programu a partnerskými krajinami KA107 </t>
  </si>
  <si>
    <t xml:space="preserve">8/2020 - 7/2023 </t>
  </si>
  <si>
    <t>Ministerstvo ľudských zdrojov MR</t>
  </si>
  <si>
    <t>18496-3/2019/
KARPATKFF</t>
  </si>
  <si>
    <t>Bárcziová Žofia, Dr. habil. PaedDr., PhD.</t>
  </si>
  <si>
    <t>Podpora vysokoškolského vzdelávania v maďarskom jazyku</t>
  </si>
  <si>
    <t>8/2019 - 7/2020</t>
  </si>
  <si>
    <t xml:space="preserve">Bethlen Gábor Alap </t>
  </si>
  <si>
    <t>BGA/5170/5/2020</t>
  </si>
  <si>
    <t>Podpora maďarského vysokoškolského vzdelávania</t>
  </si>
  <si>
    <t>1/2020 - 3/2021</t>
  </si>
  <si>
    <t>Vyšegrádsky fond</t>
  </si>
  <si>
    <t>Visegrad Scholarship</t>
  </si>
  <si>
    <t>9/2020 - 6/2021</t>
  </si>
  <si>
    <t>XXV</t>
  </si>
  <si>
    <t>Toman Juraj</t>
  </si>
  <si>
    <t>Juraj Toman: Maľovanie</t>
  </si>
  <si>
    <t>Trenčín</t>
  </si>
  <si>
    <t>ZXV</t>
  </si>
  <si>
    <t>Zabadal Ľubomír</t>
  </si>
  <si>
    <t>Ľubomír Zabadal: Cesta/Route</t>
  </si>
  <si>
    <t>Piešťany</t>
  </si>
  <si>
    <t>Ľubomír Zabadal: Plačúci/Crying</t>
  </si>
  <si>
    <t>Ľubomír Zabadal: Dirigent/Conductor</t>
  </si>
  <si>
    <t xml:space="preserve">dizajn grafického softvéru Rebelle 4: Brush Library. Pre Escape Motions, s.r.o., Piešťany, Slovakia, 2020; </t>
  </si>
  <si>
    <t>YXV</t>
  </si>
  <si>
    <t>dizajn grafického softvéru Rebelle 4: Litography Stone Raw &amp; Litography Stone Fine. Pre Escape Motions, s.r.o., Piešťany, Slovakia, 2020;</t>
  </si>
  <si>
    <t>dizajn publikácie Récka, Adriana: Eugen Fügedi - (Auto)portrét = Fügedi Jenő - (Ön)arckép, 2020</t>
  </si>
  <si>
    <t>Nitra</t>
  </si>
  <si>
    <t>2020</t>
  </si>
  <si>
    <t>dizajn obálky publikácie Tureková, Ivana; Marková, Iveta; Krištofiaková, Lucia: Kultúra bezpečnosti v školskom prostredí I : vysokoškolská učebnica, 2020</t>
  </si>
  <si>
    <t>Szalai Daniel</t>
  </si>
  <si>
    <t>dizajn publikácie Darázsová, Rozália: Artklub Hurbanovo, 2020</t>
  </si>
  <si>
    <t>Hurbanovo</t>
  </si>
  <si>
    <t>Baus Jozef</t>
  </si>
  <si>
    <t>dizajn publikácie Récka, Adriana (zost.): DIPLOM 2019/2020, 2020</t>
  </si>
  <si>
    <t>ZYY</t>
  </si>
  <si>
    <t>Smolík Pavol</t>
  </si>
  <si>
    <t>Pavol Smolík: Otvárací koncert 101 sezóny SND</t>
  </si>
  <si>
    <t>Bratislava</t>
  </si>
  <si>
    <t>ZXY</t>
  </si>
  <si>
    <t>Pavol Smolík: Opäť spolu! Koncert romantických piesní</t>
  </si>
  <si>
    <t>ZZY</t>
  </si>
  <si>
    <t>Giacomo Puccini: Gianni Schicchi</t>
  </si>
  <si>
    <t>Giuseppe Verdi: Aida</t>
  </si>
  <si>
    <t>26. a 29. 9. 2020</t>
  </si>
  <si>
    <t>Antonín Drořák: Rusalka</t>
  </si>
  <si>
    <t>20. a 22. 2. 2020</t>
  </si>
  <si>
    <t>Récka Adriana</t>
  </si>
  <si>
    <t xml:space="preserve">Pekný výhľad / Nice view - Peter Pauko (výber z tvorby) </t>
  </si>
  <si>
    <t>23.11. – 17.12.2020</t>
  </si>
  <si>
    <t>Mináriková Jana</t>
  </si>
  <si>
    <t>Mináriková, Jana: Tanečná sezóna 2019/2020. Dokumentárny film (strih)</t>
  </si>
  <si>
    <t>Mináriková, Jana: Krížová cesta a srdce zvonu, krátky film</t>
  </si>
  <si>
    <t>XXY</t>
  </si>
  <si>
    <t>Mináriková, Jana: Festivaly (BRaK). Reportážny dokument</t>
  </si>
  <si>
    <t>Mináriková, Jana: Festivaly (Bezgaleristi). Reportážny dokument</t>
  </si>
  <si>
    <t>ZVY</t>
  </si>
  <si>
    <t>Čas sluhov</t>
  </si>
  <si>
    <t>19.6.-6.9.2020</t>
  </si>
  <si>
    <t>YXY</t>
  </si>
  <si>
    <t>Krausová Agáta</t>
  </si>
  <si>
    <t>Agáta Krausová: Tanec z Pozdišoviec</t>
  </si>
  <si>
    <t>Agáta Krausová: Do šalfika a tanec z Bystrian</t>
  </si>
  <si>
    <t>Agáta Krausová:Tance zo Zálužia</t>
  </si>
  <si>
    <t>Pavol Smolík: Vogelmensch</t>
  </si>
  <si>
    <t>Pavol Smolík: Divý pán Friedermann, alebo "ja sa vrátim, súdruhovia!"</t>
  </si>
  <si>
    <t>Pavol Smolík: Hľadanie domova</t>
  </si>
  <si>
    <t>Pavol Smolík: Biely karafiát</t>
  </si>
  <si>
    <t>Pavol Smolík: Pozemné stavby Gottwaldov</t>
  </si>
  <si>
    <t>ZVV</t>
  </si>
  <si>
    <t xml:space="preserve">Plusy a mínusy akvizičnej činnosti. Rezervované pre budúcnosť II. </t>
  </si>
  <si>
    <t>Dolný Kubín</t>
  </si>
  <si>
    <t>10.9.2020-24.1.2021</t>
  </si>
  <si>
    <t>Pavol Smolík: Neznámy objekt</t>
  </si>
  <si>
    <t>Pavol Smolík: Tatra 148</t>
  </si>
  <si>
    <t>Pavol Smolík: Ako princ a Rusalka</t>
  </si>
  <si>
    <t>Pavol Smolík: Spolčil sa so živlami</t>
  </si>
  <si>
    <t>Pavol Smolík: Ja tvoju škoricu</t>
  </si>
  <si>
    <t>Pavol Smolík: Eliášov oheň</t>
  </si>
  <si>
    <t>Pavol Smolík: Diván</t>
  </si>
  <si>
    <t>Pavol Smolík: Dáma a diplomat</t>
  </si>
  <si>
    <t>Pavol Smolík: Robin Hood zo Sokolova</t>
  </si>
  <si>
    <t>Pavol Smolík: Splnený sen</t>
  </si>
  <si>
    <t>Pavol Smolík: Urgent</t>
  </si>
  <si>
    <t>Pavol Smolík: Kuriér</t>
  </si>
  <si>
    <t>Čierna Alena</t>
  </si>
  <si>
    <t>23.11.2020-27.11.2020</t>
  </si>
  <si>
    <t>YYV</t>
  </si>
  <si>
    <t>Štrbák Marek</t>
  </si>
  <si>
    <t>Gioachino Rossini – La petite messe solennelle;</t>
  </si>
  <si>
    <t>Nové Zámky</t>
  </si>
  <si>
    <t>Dario Castello – Sonata prima, John Rutter – Waltz (Suite Antique);</t>
  </si>
  <si>
    <t>Mikuláš Schneider Trnavský – Prelúdiá pre organ č. 27, 35 a 24; Jozef Rosinský – Fantasia sulla sequenza pascuale "Victimae Paschali"; Mikuláš Moyzes – Toccata a fúga pre organ; Felix Mendelssohn Bartholdy – Sonáta d mol op. 65, č. 6; Jozef Grešák – (Organová kniha pre Ivana Sokola) B-A-C-H, Toccata; Johann Christian Heinrich Rinck – Variácie a finále na „God Save The King“;</t>
  </si>
  <si>
    <t>Bardejov</t>
  </si>
  <si>
    <t>Pastorková Jana</t>
  </si>
  <si>
    <t>Wolfgang Amadeus Mozart: Agnus Dei z Korunovačnej omše, KV 317; Wolfgang Amadeus Mozart: Laudate Dominum z Vesperae solennes de confessore KV 339;</t>
  </si>
  <si>
    <t>Trnava</t>
  </si>
  <si>
    <t xml:space="preserve">Pavol Malovec: Ave maris stella per soprano e due stromenti; </t>
  </si>
  <si>
    <t>Pavol Malovec: Agnus Dei per soprano e due violoncelli; Pavol Malovec: Ave maris stella per soprano e due stromenti;</t>
  </si>
  <si>
    <t>Kleinová Eva</t>
  </si>
  <si>
    <t>Robin Hood</t>
  </si>
  <si>
    <t>Balady pre klavír (C. Debussy, V. Novák, G. Schumann, I. Kupkovič, F. Liszt, ) Dana Šašinová-Satury - klavír, Moyzesovo kvarteto: (J. N. Hummel, R. Berger, L. van Beethoven), Komorný koncert: Svet ideí a kontrastov Alena Hučková - klavír, Daniel Rumler - husle (A. Moyzes, M. Ravel, A. Schónberg, A. Webern, E. Ysaye), Komorný koncert Marcela Lechtová - flauta, Samuel Mikláš - husle, Vladimír Paulen - viola, Michal Haring - violončelo (L. van Beethoven, I. Valenta, A. Rejcha) Bergerove trio, R. Berger</t>
  </si>
  <si>
    <t>Fakulta prírodných vied</t>
  </si>
  <si>
    <t>aplikovaná ekológia a environmentalistika</t>
  </si>
  <si>
    <t>S</t>
  </si>
  <si>
    <t xml:space="preserve">Bc. </t>
  </si>
  <si>
    <t>aplikovaná informatika</t>
  </si>
  <si>
    <t>DE</t>
  </si>
  <si>
    <t>geografia v regionálnom rozvoji</t>
  </si>
  <si>
    <t>matematicko-štatistické a informačné metódy v ekonómii a finančníctve</t>
  </si>
  <si>
    <t>biológia (v kombinácii)</t>
  </si>
  <si>
    <t>ekológia (v kombinácii)</t>
  </si>
  <si>
    <t>fyzika (v kombinácii)</t>
  </si>
  <si>
    <t>geografia (v kombinácii)</t>
  </si>
  <si>
    <t>chémia (v kombinácii)</t>
  </si>
  <si>
    <t>informatika (v kombinácii)</t>
  </si>
  <si>
    <t>matematika (v kombinácii)</t>
  </si>
  <si>
    <t>odborné ekonomické predmety (v kombinácii)</t>
  </si>
  <si>
    <t>Fakulta sociálnych vied a zdravotníctva</t>
  </si>
  <si>
    <t>sociálne služby a poradenstvo</t>
  </si>
  <si>
    <t>urgentná zdravotná starostlivosť</t>
  </si>
  <si>
    <t xml:space="preserve">Fakulta stredoeurópskych štúdií </t>
  </si>
  <si>
    <t>maďarsko-slovenský bilingválny mediátor</t>
  </si>
  <si>
    <t>M, S</t>
  </si>
  <si>
    <t>predškolská a elementárna pedagogika s vyučovacím jazykom maďarským</t>
  </si>
  <si>
    <t xml:space="preserve">maďarský jazyk a kultúra (v kombinácii) </t>
  </si>
  <si>
    <t xml:space="preserve">regionálny cestovný ruch </t>
  </si>
  <si>
    <t>M, S, A</t>
  </si>
  <si>
    <t>Bc.</t>
  </si>
  <si>
    <t>stredoeurópske areálové štúdiá</t>
  </si>
  <si>
    <t>S, Č, Pl, M, A, N</t>
  </si>
  <si>
    <t>ugrofínske štúdiá</t>
  </si>
  <si>
    <t>M, Fi, E, Ud, A, N</t>
  </si>
  <si>
    <t>maďarský jazyk a literatúra (v kombinácii)</t>
  </si>
  <si>
    <t>Filozofická fakulta</t>
  </si>
  <si>
    <t>anglistika</t>
  </si>
  <si>
    <t>A, S</t>
  </si>
  <si>
    <t>aplikovaná etika - etika riadenia ľudí a práce</t>
  </si>
  <si>
    <t xml:space="preserve">aplikovaná etika - etika profesijných činností </t>
  </si>
  <si>
    <t>archeológia</t>
  </si>
  <si>
    <t>editorstvo a vydavateľská prax</t>
  </si>
  <si>
    <t>etnológia</t>
  </si>
  <si>
    <t>euroázijské štúdiá</t>
  </si>
  <si>
    <t>hudobná a tanečná folkloristika</t>
  </si>
  <si>
    <t>E</t>
  </si>
  <si>
    <t>marketingová komunikácia a reklama</t>
  </si>
  <si>
    <t>masmediálne štúdiá s integrovaným vyučovaním francúzskeho jazyka</t>
  </si>
  <si>
    <t>S, F</t>
  </si>
  <si>
    <t>muzeológia</t>
  </si>
  <si>
    <t>nemčina v hospodárskej praxi</t>
  </si>
  <si>
    <t>N, S</t>
  </si>
  <si>
    <t>pamiatková starostlivosť a kultúrne dedičstvo</t>
  </si>
  <si>
    <t>politológia</t>
  </si>
  <si>
    <t>riadenie kultúry a turizmu</t>
  </si>
  <si>
    <t>románske jazyky v medzikultúrnej komunikácii</t>
  </si>
  <si>
    <t>S, F, Š, I</t>
  </si>
  <si>
    <t>ruský jazyk v interkultúrnej a obchodnej komunikácii</t>
  </si>
  <si>
    <t>R, U, S</t>
  </si>
  <si>
    <t>sociológia</t>
  </si>
  <si>
    <t>S, Pl</t>
  </si>
  <si>
    <t>taliansky jazyk a kultúra</t>
  </si>
  <si>
    <t>S, I</t>
  </si>
  <si>
    <t>východoslovanské jazyky a kultúry</t>
  </si>
  <si>
    <t>S, R, U, B</t>
  </si>
  <si>
    <t>žurnalistika</t>
  </si>
  <si>
    <t>etnológia - muzeológia</t>
  </si>
  <si>
    <t>história - archeológia</t>
  </si>
  <si>
    <t>politické vedy, filozofia</t>
  </si>
  <si>
    <t>politológia - filozofia</t>
  </si>
  <si>
    <t xml:space="preserve">mediálne a komunikačné štúdiá, historické vedy </t>
  </si>
  <si>
    <t xml:space="preserve">žurnalistika - história </t>
  </si>
  <si>
    <t>historické vedy, filozofia</t>
  </si>
  <si>
    <t>história - filozofia</t>
  </si>
  <si>
    <t xml:space="preserve">ruský jazyk v interkultúrnej a obchodnej komunikácii - euroázijské štúdiá </t>
  </si>
  <si>
    <t>sociológia a sociálna antropológia, filológia</t>
  </si>
  <si>
    <t xml:space="preserve">sociológia - anglistika </t>
  </si>
  <si>
    <t>S, Pl, A</t>
  </si>
  <si>
    <t>mediálne a komunikačné štúdiá, filológia</t>
  </si>
  <si>
    <t>žurnalistika - nemčina v hospodárskej praxi</t>
  </si>
  <si>
    <t>S, N</t>
  </si>
  <si>
    <t>anglický jazyk a kultúra (v kombinácii)</t>
  </si>
  <si>
    <t>francúzsky jazyk a kultúra (v kombinácii)</t>
  </si>
  <si>
    <t>F, S</t>
  </si>
  <si>
    <t>nemecký jazyk a kultúra (v kombinácii)</t>
  </si>
  <si>
    <t>ruský jazyk a kultúra (v kombinácii)</t>
  </si>
  <si>
    <t>R, S</t>
  </si>
  <si>
    <t>slovenský jazyk a kultúra (v kombinácii)</t>
  </si>
  <si>
    <t>španielsky jazyk a kultúra (v kombinácii)</t>
  </si>
  <si>
    <t>Š, S</t>
  </si>
  <si>
    <t>anglický jazyk a literatúra (v kombinácii)</t>
  </si>
  <si>
    <t>francúzsky jazyk a literatúra (v kombinácii)</t>
  </si>
  <si>
    <t>nemecký jazyk a literatúra (v kombinácii)</t>
  </si>
  <si>
    <t>ruský jazyk a literatúra (v kombinácii)</t>
  </si>
  <si>
    <t>španielsky jazyk a literatúra (v kombinácii)</t>
  </si>
  <si>
    <t>taliansky jazyk a literatúra (v kombinácii)</t>
  </si>
  <si>
    <t>I, S</t>
  </si>
  <si>
    <t>estetická výchova (v kombinácii)</t>
  </si>
  <si>
    <t>etická výchova (v kombinácii)</t>
  </si>
  <si>
    <t>história (v kombinácii)</t>
  </si>
  <si>
    <t>náboženská výchova (v kombinácii)</t>
  </si>
  <si>
    <t>slovenský jazyk a literatúra (v kombinácii)</t>
  </si>
  <si>
    <t>výchova k občianstvu (v kombinácii)</t>
  </si>
  <si>
    <t>Filozofická fakulta - detašované pracovisko Martin</t>
  </si>
  <si>
    <t>Pedagogická fakulta</t>
  </si>
  <si>
    <t xml:space="preserve">anglický jazyk a kultúra </t>
  </si>
  <si>
    <t>S, A</t>
  </si>
  <si>
    <t>andragogika</t>
  </si>
  <si>
    <t>bezpečnosť a ochrana zdravia pri práci</t>
  </si>
  <si>
    <t>hudba a zvukový dizajn</t>
  </si>
  <si>
    <t>pedagogika a vychovávateľstvo</t>
  </si>
  <si>
    <t xml:space="preserve">predškolská a elementárna pedagogika </t>
  </si>
  <si>
    <t>špeciálna pedagogika a pedagogika osôb s poruchami učenia</t>
  </si>
  <si>
    <t>šport a rekreácia</t>
  </si>
  <si>
    <t>učiteľstvo a pedagogické vedy, politické vedy (vedľajší ŠO)</t>
  </si>
  <si>
    <t>manažment vzdelávania a verejnej správy</t>
  </si>
  <si>
    <t>učiteľstvo anglického jazyka a literatúry</t>
  </si>
  <si>
    <t>učiteľstvo hudobného umenia</t>
  </si>
  <si>
    <t>učiteľstvo hudobno-dramatického umenia</t>
  </si>
  <si>
    <t>učiteľstvo praktickej prípravy</t>
  </si>
  <si>
    <t xml:space="preserve">učiteľstvo techniky </t>
  </si>
  <si>
    <t>výtvarná edukácia</t>
  </si>
  <si>
    <t>hudobné umenie (v kombinácii)</t>
  </si>
  <si>
    <t>pedagogika (v kombinácii)</t>
  </si>
  <si>
    <t>psychológia (v kombinácii)</t>
  </si>
  <si>
    <t>technika (v kombinácii)</t>
  </si>
  <si>
    <t>telesná výchova (v kombinácii)</t>
  </si>
  <si>
    <t>výtvarné umenie (v kombinácii)</t>
  </si>
  <si>
    <t xml:space="preserve">aplikovaná informatika </t>
  </si>
  <si>
    <t>Mgr.</t>
  </si>
  <si>
    <t>environmentalistika</t>
  </si>
  <si>
    <t>fyzika materiálov</t>
  </si>
  <si>
    <t>gegrafia (v kombinácii)</t>
  </si>
  <si>
    <t>aplikovaná sociálna práca</t>
  </si>
  <si>
    <t>Fakulta stredoeurópskych štúdií</t>
  </si>
  <si>
    <t>hungarológia</t>
  </si>
  <si>
    <t>maďarský jazyk v bilingválnej administratívnej komunikácii</t>
  </si>
  <si>
    <t>manažment regionálneho cestovného ruchu</t>
  </si>
  <si>
    <t>S, M</t>
  </si>
  <si>
    <t>učiteľstvo pre primárne vzdelávanie s vyučovacím jazykom maďarským</t>
  </si>
  <si>
    <t>maďarský jazyk a kultúra (v kombinácii)</t>
  </si>
  <si>
    <t>anglický jazyk v odbornej komunikácii</t>
  </si>
  <si>
    <t>aplikovaná etika - etická expertíza a etické poradenstvo</t>
  </si>
  <si>
    <t>digitálna marketingová komunikácia</t>
  </si>
  <si>
    <t>R, S, U</t>
  </si>
  <si>
    <t>etika</t>
  </si>
  <si>
    <t>anglický jazyk a kultúra</t>
  </si>
  <si>
    <t>špeciálna pedagogika a pedagogika osôb s poruchami učenia - poradenstvo</t>
  </si>
  <si>
    <t xml:space="preserve">Mgr. </t>
  </si>
  <si>
    <t>učiteľstvo pre primárne vzdelávanie</t>
  </si>
  <si>
    <t>učiteľstvo techniky</t>
  </si>
  <si>
    <t>pedagogika (v kombinácii</t>
  </si>
  <si>
    <t>Pozn.: Pl - poľský jazyk</t>
  </si>
  <si>
    <t>PhD.</t>
  </si>
  <si>
    <t>teória vyučovania fyziky</t>
  </si>
  <si>
    <t xml:space="preserve">učiteľstvo a pedagogické vedy </t>
  </si>
  <si>
    <t>teória vyučovania chémie</t>
  </si>
  <si>
    <t xml:space="preserve">molekulárna biológia </t>
  </si>
  <si>
    <t>teória vyučovania informatiky</t>
  </si>
  <si>
    <t xml:space="preserve">stredoeurópske areálové štúdiá </t>
  </si>
  <si>
    <t>M, S, Č, Pl, A, N</t>
  </si>
  <si>
    <t>teória vyučovania maďarského jazyka a literatúry</t>
  </si>
  <si>
    <t xml:space="preserve">M, S </t>
  </si>
  <si>
    <t xml:space="preserve">etnológia </t>
  </si>
  <si>
    <t>vedyo umení a kultúre</t>
  </si>
  <si>
    <t>lingvodidaktika</t>
  </si>
  <si>
    <t>muzeológia a kultúrne dedičstvo</t>
  </si>
  <si>
    <t>národné literatúry ako súčasť medziliterárnych spoločenstiev</t>
  </si>
  <si>
    <t>slovenské dejiny</t>
  </si>
  <si>
    <t>slavistika - slovanské jazyky</t>
  </si>
  <si>
    <t>S, R</t>
  </si>
  <si>
    <t>slovenský jazyk a literatúra</t>
  </si>
  <si>
    <t>teória literatúry a dejiny konkrétnych národných literatúr</t>
  </si>
  <si>
    <t xml:space="preserve">translatológia </t>
  </si>
  <si>
    <t>didaktika anglického jazyka a literatúry</t>
  </si>
  <si>
    <t>pedagogika hudobného a hudobno-dramtického umenia</t>
  </si>
  <si>
    <t>didaktika technických predmetov</t>
  </si>
  <si>
    <t>predškolská a elementárna pedagogika</t>
  </si>
  <si>
    <t>športová edukológia</t>
  </si>
  <si>
    <t xml:space="preserve"> </t>
  </si>
  <si>
    <t>Fa prírodných vied</t>
  </si>
  <si>
    <t>Fa stredoeurópskych štúdií</t>
  </si>
  <si>
    <t>Fa sociálnych vied a zdrav.</t>
  </si>
  <si>
    <t>Rektorát</t>
  </si>
  <si>
    <t xml:space="preserve">Pozn.: jazyky Pl - poľský jazyk, Fi - fínsky jazyk, E - estónsky jazyk, Ud - udmurtský jazyk, B -bieloruský jazyk, </t>
  </si>
  <si>
    <t>ochrana a využívanie krajiny</t>
  </si>
  <si>
    <t xml:space="preserve">cudzie jazyky a kultúry </t>
  </si>
  <si>
    <t>masmediálne štúdiá</t>
  </si>
  <si>
    <t>slovanské jazyky a literatúry</t>
  </si>
  <si>
    <t>odborová didaktika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</si>
  <si>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</si>
  <si>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</si>
  <si>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</si>
  <si>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</si>
  <si>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</si>
  <si>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Spolu v roku 2019</t>
  </si>
  <si>
    <t>Podiel v % 2019</t>
  </si>
  <si>
    <t>slovenský</t>
  </si>
  <si>
    <t>3. 3. 2020 -odňatie práva</t>
  </si>
  <si>
    <t xml:space="preserve">Tabuľka č. 15: Zoznam akreditovaných študijných programov k 31.12.2020_x000D_
</t>
  </si>
  <si>
    <t>Univerzita Konštantína Filozofa v Nitre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</si>
</sst>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ambria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14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4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6" fillId="0" borderId="0"/>
    <xf numFmtId="0" fontId="30" fillId="0" borderId="0" applyNumberFormat="0" applyFill="0" applyBorder="0" applyAlignment="0" applyProtection="0"/>
  </cellStyleXfs>
  <cellXfs count="5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 applyAlignment="1"/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2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5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 wrapText="1"/>
    </xf>
    <xf numFmtId="3" fontId="18" fillId="0" borderId="0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vertical="top"/>
    </xf>
    <xf numFmtId="3" fontId="18" fillId="0" borderId="0" xfId="2" applyNumberFormat="1" applyFont="1" applyFill="1" applyBorder="1" applyAlignment="1">
      <alignment vertical="top" wrapText="1"/>
    </xf>
    <xf numFmtId="3" fontId="20" fillId="0" borderId="0" xfId="2" applyNumberFormat="1" applyFont="1" applyFill="1" applyBorder="1" applyAlignment="1">
      <alignment vertical="center" wrapText="1"/>
    </xf>
    <xf numFmtId="3" fontId="18" fillId="0" borderId="0" xfId="2" applyNumberFormat="1" applyFont="1" applyBorder="1" applyAlignment="1">
      <alignment vertical="top" wrapText="1"/>
    </xf>
    <xf numFmtId="3" fontId="18" fillId="0" borderId="0" xfId="2" applyNumberFormat="1" applyFont="1" applyBorder="1" applyAlignment="1">
      <alignment vertical="center" wrapText="1"/>
    </xf>
    <xf numFmtId="3" fontId="18" fillId="0" borderId="0" xfId="3" applyNumberFormat="1" applyFont="1" applyFill="1" applyBorder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3" fontId="18" fillId="0" borderId="0" xfId="5" applyNumberFormat="1" applyFont="1" applyFill="1" applyBorder="1" applyAlignment="1">
      <alignment vertical="center" wrapText="1"/>
    </xf>
    <xf numFmtId="0" fontId="17" fillId="0" borderId="0" xfId="0" applyFont="1" applyBorder="1" applyAlignment="1"/>
    <xf numFmtId="0" fontId="8" fillId="0" borderId="0" xfId="0" applyFont="1" applyAlignment="1">
      <alignment vertical="center"/>
    </xf>
    <xf numFmtId="0" fontId="17" fillId="0" borderId="0" xfId="0" applyFont="1" applyBorder="1" applyAlignment="1">
      <alignment vertical="top" wrapText="1"/>
    </xf>
    <xf numFmtId="3" fontId="18" fillId="0" borderId="0" xfId="3" applyNumberFormat="1" applyFont="1" applyFill="1" applyBorder="1" applyAlignment="1">
      <alignment vertical="top" wrapText="1"/>
    </xf>
    <xf numFmtId="3" fontId="18" fillId="0" borderId="0" xfId="4" applyNumberFormat="1" applyFont="1" applyFill="1" applyBorder="1" applyAlignment="1">
      <alignment vertical="top" wrapText="1"/>
    </xf>
    <xf numFmtId="3" fontId="18" fillId="0" borderId="0" xfId="5" applyNumberFormat="1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33" xfId="0" applyBorder="1"/>
    <xf numFmtId="0" fontId="0" fillId="0" borderId="40" xfId="0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40" xfId="0" applyBorder="1" applyAlignment="1">
      <alignment wrapText="1"/>
    </xf>
    <xf numFmtId="0" fontId="0" fillId="2" borderId="38" xfId="0" applyFill="1" applyBorder="1"/>
    <xf numFmtId="0" fontId="0" fillId="2" borderId="51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9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8" xfId="0" applyFont="1" applyFill="1" applyBorder="1"/>
    <xf numFmtId="0" fontId="6" fillId="2" borderId="44" xfId="0" applyFont="1" applyFill="1" applyBorder="1" applyAlignment="1"/>
    <xf numFmtId="0" fontId="6" fillId="2" borderId="52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7" xfId="0" applyFill="1" applyBorder="1" applyAlignment="1">
      <alignment wrapText="1"/>
    </xf>
    <xf numFmtId="0" fontId="0" fillId="0" borderId="48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33" xfId="0" applyFill="1" applyBorder="1"/>
    <xf numFmtId="0" fontId="0" fillId="0" borderId="40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7" xfId="0" applyFill="1" applyBorder="1"/>
    <xf numFmtId="0" fontId="0" fillId="2" borderId="38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0" fontId="0" fillId="2" borderId="41" xfId="0" applyFill="1" applyBorder="1"/>
    <xf numFmtId="0" fontId="6" fillId="2" borderId="43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3" xfId="0" applyBorder="1" applyAlignment="1">
      <alignment horizontal="center"/>
    </xf>
    <xf numFmtId="0" fontId="0" fillId="2" borderId="40" xfId="0" applyFill="1" applyBorder="1"/>
    <xf numFmtId="0" fontId="6" fillId="0" borderId="33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2" borderId="48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11" xfId="0" applyFill="1" applyBorder="1" applyAlignment="1">
      <alignment horizontal="center"/>
    </xf>
    <xf numFmtId="0" fontId="6" fillId="2" borderId="34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left"/>
    </xf>
    <xf numFmtId="0" fontId="21" fillId="2" borderId="1" xfId="0" applyFont="1" applyFill="1" applyBorder="1"/>
    <xf numFmtId="0" fontId="21" fillId="2" borderId="55" xfId="0" applyFont="1" applyFill="1" applyBorder="1"/>
    <xf numFmtId="0" fontId="21" fillId="2" borderId="53" xfId="0" applyFont="1" applyFill="1" applyBorder="1"/>
    <xf numFmtId="0" fontId="21" fillId="2" borderId="1" xfId="1" applyNumberFormat="1" applyFont="1" applyFill="1" applyBorder="1"/>
    <xf numFmtId="164" fontId="21" fillId="2" borderId="1" xfId="0" applyNumberFormat="1" applyFont="1" applyFill="1" applyBorder="1"/>
    <xf numFmtId="164" fontId="21" fillId="2" borderId="55" xfId="0" applyNumberFormat="1" applyFont="1" applyFill="1" applyBorder="1"/>
    <xf numFmtId="0" fontId="21" fillId="0" borderId="33" xfId="0" applyFont="1" applyFill="1" applyBorder="1" applyAlignment="1">
      <alignment horizontal="left" wrapText="1"/>
    </xf>
    <xf numFmtId="164" fontId="21" fillId="0" borderId="1" xfId="0" applyNumberFormat="1" applyFont="1" applyFill="1" applyBorder="1"/>
    <xf numFmtId="164" fontId="21" fillId="0" borderId="40" xfId="0" applyNumberFormat="1" applyFont="1" applyFill="1" applyBorder="1"/>
    <xf numFmtId="164" fontId="21" fillId="0" borderId="33" xfId="0" applyNumberFormat="1" applyFont="1" applyFill="1" applyBorder="1"/>
    <xf numFmtId="164" fontId="21" fillId="0" borderId="8" xfId="0" applyNumberFormat="1" applyFont="1" applyFill="1" applyBorder="1"/>
    <xf numFmtId="0" fontId="21" fillId="0" borderId="33" xfId="0" applyFont="1" applyBorder="1" applyAlignment="1">
      <alignment horizontal="left" wrapText="1"/>
    </xf>
    <xf numFmtId="0" fontId="21" fillId="0" borderId="1" xfId="0" applyFont="1" applyBorder="1"/>
    <xf numFmtId="0" fontId="21" fillId="0" borderId="40" xfId="0" applyFont="1" applyBorder="1"/>
    <xf numFmtId="0" fontId="21" fillId="0" borderId="33" xfId="0" applyFont="1" applyBorder="1"/>
    <xf numFmtId="0" fontId="21" fillId="2" borderId="33" xfId="0" applyFont="1" applyFill="1" applyBorder="1" applyAlignment="1">
      <alignment horizontal="left" wrapText="1"/>
    </xf>
    <xf numFmtId="0" fontId="21" fillId="2" borderId="3" xfId="0" applyFont="1" applyFill="1" applyBorder="1"/>
    <xf numFmtId="0" fontId="21" fillId="2" borderId="37" xfId="0" applyFont="1" applyFill="1" applyBorder="1"/>
    <xf numFmtId="0" fontId="21" fillId="2" borderId="34" xfId="0" applyFont="1" applyFill="1" applyBorder="1"/>
    <xf numFmtId="0" fontId="21" fillId="2" borderId="27" xfId="0" applyFont="1" applyFill="1" applyBorder="1" applyAlignment="1">
      <alignment horizontal="left" wrapText="1"/>
    </xf>
    <xf numFmtId="164" fontId="21" fillId="2" borderId="13" xfId="1" applyNumberFormat="1" applyFont="1" applyFill="1" applyBorder="1"/>
    <xf numFmtId="164" fontId="21" fillId="2" borderId="31" xfId="1" applyNumberFormat="1" applyFont="1" applyFill="1" applyBorder="1"/>
    <xf numFmtId="164" fontId="21" fillId="2" borderId="52" xfId="1" applyNumberFormat="1" applyFont="1" applyFill="1" applyBorder="1"/>
    <xf numFmtId="0" fontId="21" fillId="0" borderId="0" xfId="0" applyFont="1" applyAlignment="1">
      <alignment horizontal="left"/>
    </xf>
    <xf numFmtId="164" fontId="21" fillId="2" borderId="42" xfId="0" applyNumberFormat="1" applyFont="1" applyFill="1" applyBorder="1"/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2" borderId="8" xfId="0" applyFont="1" applyFill="1" applyBorder="1"/>
    <xf numFmtId="164" fontId="21" fillId="2" borderId="8" xfId="0" applyNumberFormat="1" applyFont="1" applyFill="1" applyBorder="1"/>
    <xf numFmtId="0" fontId="21" fillId="0" borderId="8" xfId="0" applyFont="1" applyBorder="1"/>
    <xf numFmtId="0" fontId="21" fillId="2" borderId="17" xfId="0" applyFont="1" applyFill="1" applyBorder="1"/>
    <xf numFmtId="164" fontId="21" fillId="2" borderId="54" xfId="1" applyNumberFormat="1" applyFont="1" applyFill="1" applyBorder="1"/>
    <xf numFmtId="0" fontId="21" fillId="2" borderId="41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164" fontId="21" fillId="0" borderId="42" xfId="0" applyNumberFormat="1" applyFont="1" applyFill="1" applyBorder="1"/>
    <xf numFmtId="0" fontId="21" fillId="0" borderId="42" xfId="0" applyFont="1" applyBorder="1"/>
    <xf numFmtId="0" fontId="21" fillId="2" borderId="50" xfId="0" applyFont="1" applyFill="1" applyBorder="1"/>
    <xf numFmtId="164" fontId="21" fillId="2" borderId="43" xfId="1" applyNumberFormat="1" applyFont="1" applyFill="1" applyBorder="1"/>
    <xf numFmtId="164" fontId="21" fillId="2" borderId="53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3" fontId="26" fillId="3" borderId="1" xfId="0" applyNumberFormat="1" applyFont="1" applyFill="1" applyBorder="1" applyAlignment="1">
      <alignment horizontal="right"/>
    </xf>
    <xf numFmtId="3" fontId="27" fillId="3" borderId="1" xfId="0" applyNumberFormat="1" applyFont="1" applyFill="1" applyBorder="1" applyAlignment="1">
      <alignment horizontal="right"/>
    </xf>
    <xf numFmtId="0" fontId="6" fillId="0" borderId="47" xfId="0" applyFont="1" applyBorder="1" applyAlignment="1">
      <alignment horizontal="center"/>
    </xf>
    <xf numFmtId="3" fontId="0" fillId="2" borderId="11" xfId="0" applyNumberFormat="1" applyFill="1" applyBorder="1"/>
    <xf numFmtId="3" fontId="0" fillId="2" borderId="1" xfId="0" applyNumberFormat="1" applyFill="1" applyBorder="1"/>
    <xf numFmtId="3" fontId="0" fillId="2" borderId="3" xfId="0" applyNumberFormat="1" applyFill="1" applyBorder="1"/>
    <xf numFmtId="3" fontId="28" fillId="2" borderId="1" xfId="0" applyNumberFormat="1" applyFont="1" applyFill="1" applyBorder="1" applyAlignment="1">
      <alignment horizontal="right"/>
    </xf>
    <xf numFmtId="3" fontId="27" fillId="2" borderId="1" xfId="0" applyNumberFormat="1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29" fillId="0" borderId="38" xfId="0" applyFont="1" applyBorder="1" applyAlignment="1">
      <alignment horizontal="right" vertical="center"/>
    </xf>
    <xf numFmtId="0" fontId="21" fillId="0" borderId="38" xfId="0" applyFont="1" applyBorder="1" applyAlignment="1">
      <alignment horizontal="right" vertical="center"/>
    </xf>
    <xf numFmtId="0" fontId="21" fillId="0" borderId="56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9" fillId="0" borderId="46" xfId="0" applyFont="1" applyBorder="1" applyAlignment="1">
      <alignment horizontal="right" vertical="center"/>
    </xf>
    <xf numFmtId="0" fontId="21" fillId="0" borderId="46" xfId="0" applyFont="1" applyBorder="1" applyAlignment="1">
      <alignment horizontal="right" vertical="center"/>
    </xf>
    <xf numFmtId="0" fontId="21" fillId="0" borderId="57" xfId="0" applyFont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4" xfId="0" applyFill="1" applyBorder="1" applyAlignment="1">
      <alignment horizontal="right"/>
    </xf>
    <xf numFmtId="49" fontId="26" fillId="3" borderId="1" xfId="0" applyNumberFormat="1" applyFont="1" applyFill="1" applyBorder="1" applyAlignment="1">
      <alignment horizontal="left"/>
    </xf>
    <xf numFmtId="4" fontId="26" fillId="3" borderId="1" xfId="0" applyNumberFormat="1" applyFont="1" applyFill="1" applyBorder="1" applyAlignment="1">
      <alignment horizontal="right"/>
    </xf>
    <xf numFmtId="0" fontId="27" fillId="2" borderId="1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49" fontId="27" fillId="3" borderId="1" xfId="0" applyNumberFormat="1" applyFont="1" applyFill="1" applyBorder="1" applyAlignment="1">
      <alignment horizontal="right"/>
    </xf>
    <xf numFmtId="0" fontId="27" fillId="2" borderId="1" xfId="0" applyFont="1" applyFill="1" applyBorder="1" applyAlignment="1">
      <alignment horizontal="right"/>
    </xf>
    <xf numFmtId="0" fontId="0" fillId="0" borderId="13" xfId="0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14" fontId="0" fillId="0" borderId="4" xfId="0" applyNumberFormat="1" applyBorder="1"/>
    <xf numFmtId="0" fontId="0" fillId="0" borderId="20" xfId="0" applyFill="1" applyBorder="1"/>
    <xf numFmtId="0" fontId="6" fillId="0" borderId="2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right" vertical="center" wrapText="1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horizontal="right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4" xfId="0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3" fontId="0" fillId="0" borderId="4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3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0" xfId="8" applyFont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 vertical="top"/>
    </xf>
    <xf numFmtId="0" fontId="6" fillId="0" borderId="1" xfId="0" applyFont="1" applyFill="1" applyBorder="1" applyAlignment="1">
      <alignment wrapText="1"/>
    </xf>
    <xf numFmtId="0" fontId="6" fillId="0" borderId="4" xfId="0" applyFont="1" applyFill="1" applyBorder="1" applyAlignment="1">
      <alignment vertical="top"/>
    </xf>
    <xf numFmtId="3" fontId="6" fillId="0" borderId="4" xfId="0" applyNumberFormat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3" fontId="6" fillId="0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3" fontId="0" fillId="0" borderId="0" xfId="0" applyNumberFormat="1" applyAlignment="1">
      <alignment vertical="top"/>
    </xf>
    <xf numFmtId="14" fontId="6" fillId="0" borderId="1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top"/>
    </xf>
    <xf numFmtId="14" fontId="6" fillId="0" borderId="4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14" fontId="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49" fontId="6" fillId="0" borderId="1" xfId="0" applyNumberFormat="1" applyFont="1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right" vertical="top" wrapText="1"/>
    </xf>
    <xf numFmtId="49" fontId="0" fillId="0" borderId="1" xfId="0" applyNumberFormat="1" applyBorder="1" applyAlignment="1">
      <alignment horizontal="right" vertical="top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14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4" xfId="0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0" fillId="0" borderId="4" xfId="0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0" borderId="47" xfId="0" applyFont="1" applyBorder="1" applyAlignment="1">
      <alignment wrapText="1"/>
    </xf>
    <xf numFmtId="0" fontId="6" fillId="0" borderId="48" xfId="0" applyFont="1" applyBorder="1" applyAlignment="1">
      <alignment wrapText="1"/>
    </xf>
    <xf numFmtId="0" fontId="31" fillId="0" borderId="48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40" xfId="0" applyFont="1" applyBorder="1" applyAlignment="1">
      <alignment wrapText="1"/>
    </xf>
    <xf numFmtId="0" fontId="31" fillId="0" borderId="40" xfId="0" applyFont="1" applyBorder="1" applyAlignment="1">
      <alignment wrapText="1"/>
    </xf>
    <xf numFmtId="0" fontId="6" fillId="0" borderId="33" xfId="0" applyFont="1" applyBorder="1"/>
    <xf numFmtId="0" fontId="6" fillId="0" borderId="40" xfId="0" applyFont="1" applyBorder="1"/>
    <xf numFmtId="0" fontId="31" fillId="0" borderId="40" xfId="0" applyFont="1" applyBorder="1"/>
    <xf numFmtId="0" fontId="6" fillId="0" borderId="0" xfId="0" applyFont="1" applyFill="1" applyAlignment="1">
      <alignment wrapText="1"/>
    </xf>
    <xf numFmtId="0" fontId="6" fillId="0" borderId="47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8" xfId="0" applyFont="1" applyFill="1" applyBorder="1" applyAlignment="1">
      <alignment wrapText="1"/>
    </xf>
    <xf numFmtId="0" fontId="6" fillId="0" borderId="33" xfId="0" applyFont="1" applyFill="1" applyBorder="1" applyAlignment="1">
      <alignment wrapText="1"/>
    </xf>
    <xf numFmtId="0" fontId="6" fillId="0" borderId="40" xfId="0" applyFont="1" applyFill="1" applyBorder="1" applyAlignment="1">
      <alignment wrapText="1"/>
    </xf>
    <xf numFmtId="0" fontId="6" fillId="0" borderId="33" xfId="0" applyFont="1" applyFill="1" applyBorder="1"/>
    <xf numFmtId="0" fontId="6" fillId="0" borderId="40" xfId="0" applyFont="1" applyFill="1" applyBorder="1"/>
    <xf numFmtId="0" fontId="21" fillId="0" borderId="50" xfId="0" applyFont="1" applyFill="1" applyBorder="1"/>
    <xf numFmtId="0" fontId="6" fillId="0" borderId="34" xfId="0" applyFont="1" applyFill="1" applyBorder="1"/>
    <xf numFmtId="0" fontId="6" fillId="0" borderId="3" xfId="0" applyFont="1" applyFill="1" applyBorder="1"/>
    <xf numFmtId="0" fontId="6" fillId="0" borderId="37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31" xfId="0" applyFont="1" applyFill="1" applyBorder="1"/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21" fillId="0" borderId="1" xfId="1" applyNumberFormat="1" applyFont="1" applyFill="1" applyBorder="1"/>
    <xf numFmtId="0" fontId="6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3" fontId="24" fillId="0" borderId="0" xfId="2" applyNumberFormat="1" applyFont="1" applyBorder="1" applyAlignment="1">
      <alignment vertical="top" wrapText="1"/>
    </xf>
    <xf numFmtId="3" fontId="24" fillId="0" borderId="0" xfId="3" applyNumberFormat="1" applyFont="1" applyFill="1" applyBorder="1" applyAlignment="1">
      <alignment vertical="top" wrapText="1"/>
    </xf>
    <xf numFmtId="3" fontId="24" fillId="0" borderId="0" xfId="4" applyNumberFormat="1" applyFont="1" applyFill="1" applyBorder="1" applyAlignment="1">
      <alignment vertical="top" wrapText="1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3" fillId="0" borderId="0" xfId="0" applyFont="1" applyBorder="1" applyAlignment="1">
      <alignment vertical="top"/>
    </xf>
    <xf numFmtId="3" fontId="24" fillId="0" borderId="0" xfId="5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3" fontId="24" fillId="0" borderId="0" xfId="0" applyNumberFormat="1" applyFont="1" applyFill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3" fontId="24" fillId="0" borderId="0" xfId="2" applyNumberFormat="1" applyFont="1" applyFill="1" applyBorder="1" applyAlignment="1">
      <alignment vertical="top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1" fillId="0" borderId="36" xfId="0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Fill="1" applyAlignment="1">
      <alignment horizontal="fill" wrapText="1" shrinkToFit="1"/>
    </xf>
    <xf numFmtId="0" fontId="33" fillId="0" borderId="0" xfId="0" applyFont="1" applyAlignment="1">
      <alignment horizontal="fill" wrapText="1" shrinkToFit="1"/>
    </xf>
    <xf numFmtId="0" fontId="16" fillId="0" borderId="18" xfId="0" applyFont="1" applyFill="1" applyBorder="1" applyAlignment="1">
      <alignment vertical="top" wrapText="1"/>
    </xf>
    <xf numFmtId="0" fontId="0" fillId="0" borderId="18" xfId="0" applyFill="1" applyBorder="1" applyAlignment="1">
      <alignment vertical="top" wrapText="1"/>
    </xf>
    <xf numFmtId="0" fontId="8" fillId="0" borderId="0" xfId="0" applyFont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1" fillId="0" borderId="0" xfId="0" applyFont="1" applyAlignment="1"/>
  </cellXfs>
  <cellStyles count="9">
    <cellStyle name="Hypertextové prepojenie" xfId="8" builtinId="8"/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portal.ukf.sk/kvalita/index.php?r=projekty/projekty/view&amp;id=2307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3" workbookViewId="0">
      <selection activeCell="H21" sqref="H21"/>
    </sheetView>
  </sheetViews>
  <sheetFormatPr defaultRowHeight="15.75" x14ac:dyDescent="0.25"/>
  <sheetData>
    <row r="1" spans="1:9" ht="120.75" customHeight="1" x14ac:dyDescent="0.25">
      <c r="A1" s="411" t="s">
        <v>0</v>
      </c>
      <c r="B1" s="411"/>
      <c r="C1" s="411"/>
      <c r="D1" s="411"/>
      <c r="E1" s="411"/>
      <c r="F1" s="411"/>
      <c r="G1" s="411"/>
      <c r="H1" s="411"/>
      <c r="I1" s="411"/>
    </row>
    <row r="2" spans="1:9" ht="61.5" customHeight="1" x14ac:dyDescent="0.25">
      <c r="A2" s="411"/>
      <c r="B2" s="411"/>
      <c r="C2" s="411"/>
      <c r="D2" s="411"/>
      <c r="E2" s="411"/>
      <c r="F2" s="411"/>
      <c r="G2" s="411"/>
      <c r="H2" s="411"/>
      <c r="I2" s="411"/>
    </row>
    <row r="3" spans="1:9" ht="61.5" customHeight="1" x14ac:dyDescent="0.25">
      <c r="A3" s="411"/>
      <c r="B3" s="411"/>
      <c r="C3" s="411"/>
      <c r="D3" s="411"/>
      <c r="E3" s="411"/>
      <c r="F3" s="411"/>
      <c r="G3" s="411"/>
      <c r="H3" s="411"/>
      <c r="I3" s="411"/>
    </row>
    <row r="4" spans="1:9" ht="61.5" customHeight="1" x14ac:dyDescent="0.25"/>
    <row r="5" spans="1:9" ht="45.75" x14ac:dyDescent="0.65">
      <c r="A5" s="410" t="s">
        <v>1</v>
      </c>
      <c r="B5" s="410"/>
      <c r="C5" s="410"/>
      <c r="D5" s="410"/>
      <c r="E5" s="410"/>
      <c r="F5" s="410"/>
      <c r="G5" s="410"/>
      <c r="H5" s="410"/>
      <c r="I5" s="410"/>
    </row>
    <row r="6" spans="1:9" x14ac:dyDescent="0.25">
      <c r="A6" s="522" t="s">
        <v>1390</v>
      </c>
      <c r="B6" s="523"/>
      <c r="C6" s="523"/>
      <c r="D6" s="523"/>
      <c r="E6" s="523"/>
      <c r="F6" s="523"/>
      <c r="G6" s="523"/>
      <c r="H6" s="523"/>
      <c r="I6" s="523"/>
    </row>
    <row r="7" spans="1:9" x14ac:dyDescent="0.25">
      <c r="A7" s="524"/>
      <c r="B7" s="524"/>
      <c r="C7" s="524"/>
      <c r="D7" s="524"/>
      <c r="E7" s="524"/>
      <c r="F7" s="524"/>
      <c r="G7" s="524"/>
      <c r="H7" s="524"/>
      <c r="I7" s="524"/>
    </row>
    <row r="8" spans="1:9" x14ac:dyDescent="0.25">
      <c r="A8" s="524"/>
      <c r="B8" s="524"/>
      <c r="C8" s="524"/>
      <c r="D8" s="524"/>
      <c r="E8" s="524"/>
      <c r="F8" s="524"/>
      <c r="G8" s="524"/>
      <c r="H8" s="524"/>
      <c r="I8" s="524"/>
    </row>
    <row r="9" spans="1:9" x14ac:dyDescent="0.25">
      <c r="A9" s="524"/>
      <c r="B9" s="524"/>
      <c r="C9" s="524"/>
      <c r="D9" s="524"/>
      <c r="E9" s="524"/>
      <c r="F9" s="524"/>
      <c r="G9" s="524"/>
      <c r="H9" s="524"/>
      <c r="I9" s="524"/>
    </row>
    <row r="10" spans="1:9" x14ac:dyDescent="0.25">
      <c r="A10" s="524"/>
      <c r="B10" s="524"/>
      <c r="C10" s="524"/>
      <c r="D10" s="524"/>
      <c r="E10" s="524"/>
      <c r="F10" s="524"/>
      <c r="G10" s="524"/>
      <c r="H10" s="524"/>
      <c r="I10" s="524"/>
    </row>
    <row r="11" spans="1:9" x14ac:dyDescent="0.25">
      <c r="A11" s="524"/>
      <c r="B11" s="524"/>
      <c r="C11" s="524"/>
      <c r="D11" s="524"/>
      <c r="E11" s="524"/>
      <c r="F11" s="524"/>
      <c r="G11" s="524"/>
      <c r="H11" s="524"/>
      <c r="I11" s="524"/>
    </row>
  </sheetData>
  <mergeCells count="3">
    <mergeCell ref="A5:I5"/>
    <mergeCell ref="A1:I3"/>
    <mergeCell ref="A6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B17" sqref="B17:F17"/>
    </sheetView>
  </sheetViews>
  <sheetFormatPr defaultRowHeight="15.75" x14ac:dyDescent="0.25"/>
  <cols>
    <col min="1" max="1" width="12.125" style="143" customWidth="1"/>
    <col min="2" max="2" width="26.625" style="143" customWidth="1"/>
    <col min="3" max="5" width="8" style="143" customWidth="1"/>
    <col min="6" max="6" width="11.5" style="143" customWidth="1"/>
    <col min="7" max="8" width="8" style="143" customWidth="1"/>
    <col min="9" max="9" width="7.75" style="143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64" t="s">
        <v>2</v>
      </c>
      <c r="B1" s="165"/>
      <c r="C1" s="165"/>
      <c r="D1" s="165"/>
      <c r="E1" s="165"/>
      <c r="F1" s="165"/>
    </row>
    <row r="2" spans="1:20" ht="20.100000000000001" customHeight="1" x14ac:dyDescent="0.25">
      <c r="A2" s="163" t="s">
        <v>3</v>
      </c>
      <c r="B2" s="417" t="s">
        <v>4</v>
      </c>
      <c r="C2" s="417"/>
      <c r="D2" s="417"/>
      <c r="E2" s="417"/>
      <c r="F2" s="417"/>
      <c r="G2" s="145"/>
      <c r="H2" s="145"/>
      <c r="I2" s="144"/>
      <c r="J2" s="146"/>
      <c r="K2" s="146"/>
    </row>
    <row r="3" spans="1:20" ht="20.100000000000001" customHeight="1" x14ac:dyDescent="0.25">
      <c r="A3" s="163" t="s">
        <v>5</v>
      </c>
      <c r="B3" s="416" t="s">
        <v>6</v>
      </c>
      <c r="C3" s="416"/>
      <c r="D3" s="416"/>
      <c r="E3" s="416"/>
      <c r="F3" s="416"/>
      <c r="G3" s="144"/>
      <c r="H3" s="144"/>
      <c r="I3" s="144"/>
      <c r="J3" s="146"/>
      <c r="K3" s="146"/>
    </row>
    <row r="4" spans="1:20" ht="21" customHeight="1" x14ac:dyDescent="0.25">
      <c r="A4" s="163" t="s">
        <v>7</v>
      </c>
      <c r="B4" s="418" t="s">
        <v>8</v>
      </c>
      <c r="C4" s="418"/>
      <c r="D4" s="418"/>
      <c r="E4" s="418"/>
      <c r="F4" s="418"/>
    </row>
    <row r="5" spans="1:20" ht="34.5" customHeight="1" x14ac:dyDescent="0.25">
      <c r="A5" s="163" t="s">
        <v>9</v>
      </c>
      <c r="B5" s="412" t="s">
        <v>10</v>
      </c>
      <c r="C5" s="412"/>
      <c r="D5" s="412"/>
      <c r="E5" s="412"/>
      <c r="F5" s="412"/>
      <c r="G5" s="144"/>
      <c r="H5" s="144"/>
      <c r="I5" s="144"/>
      <c r="J5" s="146"/>
      <c r="K5" s="146"/>
    </row>
    <row r="6" spans="1:20" ht="24.75" customHeight="1" x14ac:dyDescent="0.25">
      <c r="A6" s="163" t="s">
        <v>11</v>
      </c>
      <c r="B6" s="416" t="s">
        <v>12</v>
      </c>
      <c r="C6" s="416"/>
      <c r="D6" s="416"/>
      <c r="E6" s="416"/>
      <c r="F6" s="416"/>
      <c r="G6" s="144"/>
      <c r="H6" s="144"/>
      <c r="I6" s="144"/>
      <c r="J6" s="146"/>
      <c r="K6" s="146"/>
    </row>
    <row r="7" spans="1:20" ht="20.100000000000001" customHeight="1" x14ac:dyDescent="0.25">
      <c r="A7" s="163" t="s">
        <v>13</v>
      </c>
      <c r="B7" s="416" t="s">
        <v>14</v>
      </c>
      <c r="C7" s="416"/>
      <c r="D7" s="416"/>
      <c r="E7" s="416"/>
      <c r="F7" s="416"/>
      <c r="G7" s="144"/>
      <c r="H7" s="144"/>
      <c r="I7" s="144"/>
      <c r="J7" s="146"/>
      <c r="K7" s="146"/>
    </row>
    <row r="8" spans="1:20" ht="20.100000000000001" customHeight="1" x14ac:dyDescent="0.25">
      <c r="A8" s="163" t="s">
        <v>15</v>
      </c>
      <c r="B8" s="416" t="s">
        <v>16</v>
      </c>
      <c r="C8" s="416"/>
      <c r="D8" s="416"/>
      <c r="E8" s="416"/>
      <c r="F8" s="416"/>
      <c r="G8" s="144"/>
      <c r="H8" s="144"/>
      <c r="I8" s="144"/>
      <c r="J8" s="146"/>
      <c r="K8" s="146"/>
      <c r="L8" s="7"/>
      <c r="M8" s="7"/>
      <c r="N8" s="7"/>
    </row>
    <row r="9" spans="1:20" ht="37.5" customHeight="1" x14ac:dyDescent="0.25">
      <c r="A9" s="163" t="s">
        <v>17</v>
      </c>
      <c r="B9" s="412" t="s">
        <v>18</v>
      </c>
      <c r="C9" s="412"/>
      <c r="D9" s="412"/>
      <c r="E9" s="412"/>
      <c r="F9" s="412"/>
      <c r="G9" s="144"/>
      <c r="H9" s="144"/>
      <c r="I9" s="144"/>
      <c r="J9" s="146"/>
      <c r="K9" s="146"/>
      <c r="L9" s="7"/>
      <c r="M9" s="7"/>
      <c r="N9" s="7"/>
    </row>
    <row r="10" spans="1:20" ht="37.5" customHeight="1" x14ac:dyDescent="0.25">
      <c r="A10" s="163" t="s">
        <v>19</v>
      </c>
      <c r="B10" s="412" t="s">
        <v>20</v>
      </c>
      <c r="C10" s="412"/>
      <c r="D10" s="412"/>
      <c r="E10" s="412"/>
      <c r="F10" s="412"/>
      <c r="G10" s="144"/>
      <c r="H10" s="144"/>
      <c r="I10" s="144"/>
      <c r="J10" s="146"/>
      <c r="K10" s="146"/>
      <c r="L10" s="7"/>
      <c r="M10" s="7"/>
      <c r="N10" s="7"/>
    </row>
    <row r="11" spans="1:20" ht="20.100000000000001" customHeight="1" x14ac:dyDescent="0.25">
      <c r="A11" s="163" t="s">
        <v>21</v>
      </c>
      <c r="B11" s="416" t="s">
        <v>22</v>
      </c>
      <c r="C11" s="416"/>
      <c r="D11" s="416"/>
      <c r="E11" s="416"/>
      <c r="F11" s="416"/>
      <c r="G11" s="147"/>
      <c r="H11" s="147"/>
      <c r="I11" s="147"/>
      <c r="J11" s="147"/>
      <c r="K11" s="147"/>
      <c r="L11" s="7"/>
      <c r="M11" s="7"/>
      <c r="N11" s="7"/>
    </row>
    <row r="12" spans="1:20" ht="20.100000000000001" customHeight="1" x14ac:dyDescent="0.25">
      <c r="A12" s="163" t="s">
        <v>23</v>
      </c>
      <c r="B12" s="412" t="s">
        <v>24</v>
      </c>
      <c r="C12" s="412"/>
      <c r="D12" s="412"/>
      <c r="E12" s="412"/>
      <c r="F12" s="412"/>
      <c r="G12" s="147"/>
      <c r="H12" s="147"/>
      <c r="I12" s="147"/>
      <c r="J12" s="147"/>
      <c r="K12" s="147"/>
      <c r="L12" s="7"/>
      <c r="M12" s="7"/>
      <c r="N12" s="7"/>
    </row>
    <row r="13" spans="1:20" ht="18.75" customHeight="1" x14ac:dyDescent="0.25">
      <c r="A13" s="163" t="s">
        <v>25</v>
      </c>
      <c r="B13" s="422" t="s">
        <v>26</v>
      </c>
      <c r="C13" s="422"/>
      <c r="D13" s="422"/>
      <c r="E13" s="422"/>
      <c r="F13" s="422"/>
      <c r="G13" s="159"/>
      <c r="H13" s="159"/>
      <c r="I13" s="159"/>
      <c r="J13" s="146"/>
      <c r="K13" s="146"/>
      <c r="L13" s="7"/>
      <c r="M13" s="7"/>
      <c r="N13" s="7"/>
    </row>
    <row r="14" spans="1:20" ht="23.25" customHeight="1" x14ac:dyDescent="0.25">
      <c r="A14" s="163" t="s">
        <v>27</v>
      </c>
      <c r="B14" s="423" t="s">
        <v>28</v>
      </c>
      <c r="C14" s="423"/>
      <c r="D14" s="423"/>
      <c r="E14" s="423"/>
      <c r="F14" s="423"/>
      <c r="G14" s="148"/>
      <c r="H14" s="148"/>
      <c r="I14" s="148"/>
      <c r="J14" s="148"/>
      <c r="K14" s="148"/>
    </row>
    <row r="15" spans="1:20" ht="32.25" customHeight="1" x14ac:dyDescent="0.25">
      <c r="A15" s="163" t="s">
        <v>29</v>
      </c>
      <c r="B15" s="424" t="s">
        <v>30</v>
      </c>
      <c r="C15" s="424"/>
      <c r="D15" s="424"/>
      <c r="E15" s="424"/>
      <c r="F15" s="424"/>
      <c r="G15" s="149"/>
      <c r="H15" s="149"/>
      <c r="I15" s="149"/>
      <c r="J15" s="149"/>
      <c r="K15" s="149"/>
      <c r="L15" s="7"/>
      <c r="M15" s="7"/>
      <c r="N15" s="7"/>
    </row>
    <row r="16" spans="1:20" ht="33.75" customHeight="1" x14ac:dyDescent="0.25">
      <c r="A16" s="163" t="s">
        <v>31</v>
      </c>
      <c r="B16" s="425" t="s">
        <v>32</v>
      </c>
      <c r="C16" s="425"/>
      <c r="D16" s="425"/>
      <c r="E16" s="425"/>
      <c r="F16" s="425"/>
      <c r="G16" s="150"/>
      <c r="H16" s="150"/>
      <c r="I16" s="150"/>
      <c r="J16" s="150"/>
      <c r="K16" s="151"/>
      <c r="L16" s="151"/>
      <c r="M16" s="151"/>
      <c r="N16" s="151"/>
      <c r="O16" s="151"/>
      <c r="P16" s="151"/>
      <c r="Q16" s="151"/>
      <c r="R16" s="151"/>
      <c r="S16" s="151"/>
      <c r="T16" s="151"/>
    </row>
    <row r="17" spans="1:11" ht="22.5" customHeight="1" x14ac:dyDescent="0.25">
      <c r="A17" s="163" t="s">
        <v>33</v>
      </c>
      <c r="B17" s="413" t="s">
        <v>34</v>
      </c>
      <c r="C17" s="413"/>
      <c r="D17" s="413"/>
      <c r="E17" s="413"/>
      <c r="F17" s="413"/>
      <c r="G17" s="152"/>
      <c r="H17" s="152"/>
      <c r="I17" s="152"/>
      <c r="J17" s="152"/>
      <c r="K17" s="152"/>
    </row>
    <row r="18" spans="1:11" ht="20.100000000000001" customHeight="1" x14ac:dyDescent="0.25">
      <c r="A18" s="163" t="s">
        <v>35</v>
      </c>
      <c r="B18" s="413" t="s">
        <v>36</v>
      </c>
      <c r="C18" s="413"/>
      <c r="D18" s="413"/>
      <c r="E18" s="413"/>
      <c r="F18" s="413"/>
      <c r="G18" s="152"/>
      <c r="H18" s="152"/>
      <c r="I18" s="152"/>
      <c r="J18" s="153"/>
      <c r="K18" s="153"/>
    </row>
    <row r="19" spans="1:11" ht="24.75" customHeight="1" x14ac:dyDescent="0.25">
      <c r="A19" s="163" t="s">
        <v>37</v>
      </c>
      <c r="B19" s="414" t="s">
        <v>38</v>
      </c>
      <c r="C19" s="414"/>
      <c r="D19" s="414"/>
      <c r="E19" s="414"/>
      <c r="F19" s="414"/>
      <c r="G19" s="160"/>
      <c r="H19" s="160"/>
      <c r="I19" s="160"/>
      <c r="J19" s="154"/>
      <c r="K19" s="154"/>
    </row>
    <row r="20" spans="1:11" ht="42" customHeight="1" x14ac:dyDescent="0.25">
      <c r="A20" s="163" t="s">
        <v>39</v>
      </c>
      <c r="B20" s="415" t="s">
        <v>40</v>
      </c>
      <c r="C20" s="415"/>
      <c r="D20" s="415"/>
      <c r="E20" s="415"/>
      <c r="F20" s="415"/>
      <c r="G20" s="161"/>
      <c r="H20" s="161"/>
      <c r="I20" s="161"/>
      <c r="J20" s="155"/>
      <c r="K20" s="155"/>
    </row>
    <row r="21" spans="1:11" ht="34.5" customHeight="1" x14ac:dyDescent="0.25">
      <c r="A21" s="163" t="s">
        <v>41</v>
      </c>
      <c r="B21" s="414" t="s">
        <v>42</v>
      </c>
      <c r="C21" s="414"/>
      <c r="D21" s="414"/>
      <c r="E21" s="414"/>
      <c r="F21" s="414"/>
      <c r="G21" s="160"/>
      <c r="H21" s="160"/>
      <c r="I21" s="160"/>
      <c r="J21" s="154"/>
      <c r="K21" s="154"/>
    </row>
    <row r="22" spans="1:11" ht="35.25" customHeight="1" x14ac:dyDescent="0.25">
      <c r="A22" s="163" t="s">
        <v>43</v>
      </c>
      <c r="B22" s="414" t="s">
        <v>44</v>
      </c>
      <c r="C22" s="414"/>
      <c r="D22" s="414"/>
      <c r="E22" s="414"/>
      <c r="F22" s="414"/>
      <c r="G22" s="160"/>
      <c r="H22" s="160"/>
      <c r="I22" s="160"/>
      <c r="J22" s="154"/>
      <c r="K22" s="154"/>
    </row>
    <row r="23" spans="1:11" ht="20.100000000000001" customHeight="1" x14ac:dyDescent="0.25">
      <c r="A23" s="163" t="s">
        <v>45</v>
      </c>
      <c r="B23" s="420" t="s">
        <v>46</v>
      </c>
      <c r="C23" s="420"/>
      <c r="D23" s="420"/>
      <c r="E23" s="420"/>
      <c r="F23" s="420"/>
      <c r="G23" s="162"/>
      <c r="H23" s="162"/>
      <c r="I23" s="162"/>
      <c r="J23" s="156"/>
      <c r="K23" s="156"/>
    </row>
    <row r="24" spans="1:11" ht="20.100000000000001" customHeight="1" x14ac:dyDescent="0.25">
      <c r="A24" s="163" t="s">
        <v>47</v>
      </c>
      <c r="B24" s="421" t="s">
        <v>48</v>
      </c>
      <c r="C24" s="421"/>
      <c r="D24" s="421"/>
      <c r="E24" s="421"/>
      <c r="F24" s="421"/>
      <c r="G24" s="149"/>
      <c r="H24" s="149"/>
      <c r="I24" s="149"/>
      <c r="J24" s="157"/>
      <c r="K24" s="157"/>
    </row>
    <row r="25" spans="1:11" ht="20.100000000000001" customHeight="1" x14ac:dyDescent="0.25">
      <c r="A25" s="163" t="s">
        <v>49</v>
      </c>
      <c r="B25" s="419" t="s">
        <v>50</v>
      </c>
      <c r="C25" s="419"/>
      <c r="D25" s="419"/>
      <c r="E25" s="419"/>
      <c r="F25" s="419"/>
      <c r="G25" s="149"/>
      <c r="H25" s="149"/>
      <c r="I25" s="149"/>
      <c r="J25" s="157"/>
      <c r="K25" s="157"/>
    </row>
  </sheetData>
  <mergeCells count="24"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7:F17"/>
    <mergeCell ref="B18:F18"/>
    <mergeCell ref="B19:F19"/>
    <mergeCell ref="B20:F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zoomScaleSheetLayoutView="120" workbookViewId="0">
      <selection activeCell="K27" sqref="K27"/>
    </sheetView>
  </sheetViews>
  <sheetFormatPr defaultRowHeight="15.75" x14ac:dyDescent="0.25"/>
  <cols>
    <col min="1" max="1" width="15.125" customWidth="1"/>
    <col min="2" max="2" width="8.25" customWidth="1"/>
    <col min="3" max="3" width="12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32" t="s">
        <v>51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2" ht="15.75" customHeight="1" x14ac:dyDescent="0.25">
      <c r="A2" s="426" t="s">
        <v>52</v>
      </c>
      <c r="B2" s="428" t="s">
        <v>53</v>
      </c>
      <c r="C2" s="433" t="s">
        <v>54</v>
      </c>
      <c r="D2" s="433"/>
      <c r="E2" s="433"/>
      <c r="F2" s="433"/>
      <c r="G2" s="433" t="s">
        <v>55</v>
      </c>
      <c r="H2" s="433"/>
      <c r="I2" s="433"/>
      <c r="J2" s="433"/>
      <c r="K2" s="430" t="s">
        <v>56</v>
      </c>
      <c r="L2" s="431"/>
    </row>
    <row r="3" spans="1:12" ht="16.5" thickBot="1" x14ac:dyDescent="0.3">
      <c r="A3" s="427"/>
      <c r="B3" s="429"/>
      <c r="C3" s="215" t="s">
        <v>57</v>
      </c>
      <c r="D3" s="215" t="s">
        <v>58</v>
      </c>
      <c r="E3" s="215" t="s">
        <v>59</v>
      </c>
      <c r="F3" s="215" t="s">
        <v>58</v>
      </c>
      <c r="G3" s="215" t="s">
        <v>57</v>
      </c>
      <c r="H3" s="215" t="s">
        <v>58</v>
      </c>
      <c r="I3" s="215" t="s">
        <v>59</v>
      </c>
      <c r="J3" s="215" t="s">
        <v>58</v>
      </c>
      <c r="K3" s="215" t="s">
        <v>60</v>
      </c>
      <c r="L3" s="216" t="s">
        <v>58</v>
      </c>
    </row>
    <row r="4" spans="1:12" ht="13.5" customHeight="1" x14ac:dyDescent="0.25">
      <c r="A4" s="208" t="s">
        <v>473</v>
      </c>
      <c r="B4" s="12">
        <v>1</v>
      </c>
      <c r="C4" s="277">
        <v>660</v>
      </c>
      <c r="D4" s="277">
        <v>345</v>
      </c>
      <c r="E4" s="277">
        <v>38</v>
      </c>
      <c r="F4" s="277">
        <v>18</v>
      </c>
      <c r="G4" s="277">
        <v>79</v>
      </c>
      <c r="H4" s="277">
        <v>15</v>
      </c>
      <c r="I4" s="277">
        <v>1</v>
      </c>
      <c r="J4" s="277">
        <v>0</v>
      </c>
      <c r="K4" s="79">
        <f>+C4+E4+G4+I4</f>
        <v>778</v>
      </c>
      <c r="L4" s="209">
        <f>+D4+F4+H4+J4</f>
        <v>378</v>
      </c>
    </row>
    <row r="5" spans="1:12" ht="13.5" customHeight="1" x14ac:dyDescent="0.25">
      <c r="A5" s="205"/>
      <c r="B5" s="50">
        <v>2</v>
      </c>
      <c r="C5" s="277">
        <v>304</v>
      </c>
      <c r="D5" s="277">
        <v>186</v>
      </c>
      <c r="E5" s="277">
        <v>12</v>
      </c>
      <c r="F5" s="277">
        <v>3</v>
      </c>
      <c r="G5" s="277">
        <v>29</v>
      </c>
      <c r="H5" s="277">
        <v>20</v>
      </c>
      <c r="I5" s="277">
        <v>0</v>
      </c>
      <c r="J5" s="277">
        <v>0</v>
      </c>
      <c r="K5" s="48">
        <f t="shared" ref="K5:K26" si="0">+C5+E5+G5+I5</f>
        <v>345</v>
      </c>
      <c r="L5" s="206">
        <f t="shared" ref="L5:L26" si="1">+D5+F5+H5+J5</f>
        <v>209</v>
      </c>
    </row>
    <row r="6" spans="1:12" ht="13.5" customHeight="1" x14ac:dyDescent="0.25">
      <c r="A6" s="205"/>
      <c r="B6" s="50">
        <v>3</v>
      </c>
      <c r="C6" s="278">
        <v>49</v>
      </c>
      <c r="D6" s="277">
        <v>27</v>
      </c>
      <c r="E6" s="277">
        <v>2</v>
      </c>
      <c r="F6" s="277">
        <v>0</v>
      </c>
      <c r="G6" s="277">
        <v>14</v>
      </c>
      <c r="H6" s="277">
        <v>12</v>
      </c>
      <c r="I6" s="277">
        <v>0</v>
      </c>
      <c r="J6" s="277">
        <v>0</v>
      </c>
      <c r="K6" s="48">
        <f t="shared" si="0"/>
        <v>65</v>
      </c>
      <c r="L6" s="206">
        <f t="shared" si="1"/>
        <v>39</v>
      </c>
    </row>
    <row r="7" spans="1:12" ht="13.5" customHeight="1" x14ac:dyDescent="0.25">
      <c r="A7" s="439" t="s">
        <v>474</v>
      </c>
      <c r="B7" s="440"/>
      <c r="C7" s="67">
        <f t="shared" ref="C7:J7" si="2">+SUBTOTAL(9,C4:C6)</f>
        <v>1013</v>
      </c>
      <c r="D7" s="67">
        <f t="shared" si="2"/>
        <v>558</v>
      </c>
      <c r="E7" s="67">
        <f t="shared" si="2"/>
        <v>52</v>
      </c>
      <c r="F7" s="67">
        <f t="shared" si="2"/>
        <v>21</v>
      </c>
      <c r="G7" s="67">
        <f t="shared" si="2"/>
        <v>122</v>
      </c>
      <c r="H7" s="67">
        <f t="shared" si="2"/>
        <v>47</v>
      </c>
      <c r="I7" s="67">
        <f t="shared" si="2"/>
        <v>1</v>
      </c>
      <c r="J7" s="67">
        <f t="shared" si="2"/>
        <v>0</v>
      </c>
      <c r="K7" s="48">
        <f t="shared" si="0"/>
        <v>1188</v>
      </c>
      <c r="L7" s="206">
        <f t="shared" si="1"/>
        <v>626</v>
      </c>
    </row>
    <row r="8" spans="1:12" ht="13.5" customHeight="1" x14ac:dyDescent="0.25">
      <c r="A8" s="207" t="s">
        <v>475</v>
      </c>
      <c r="B8" s="50">
        <v>1</v>
      </c>
      <c r="C8" s="277">
        <v>144</v>
      </c>
      <c r="D8" s="277">
        <v>136</v>
      </c>
      <c r="E8" s="277">
        <v>7</v>
      </c>
      <c r="F8" s="277">
        <v>5</v>
      </c>
      <c r="G8" s="277">
        <v>0</v>
      </c>
      <c r="H8" s="277">
        <v>0</v>
      </c>
      <c r="I8" s="277">
        <v>0</v>
      </c>
      <c r="J8" s="277">
        <v>0</v>
      </c>
      <c r="K8" s="48">
        <f t="shared" si="0"/>
        <v>151</v>
      </c>
      <c r="L8" s="206">
        <f t="shared" si="1"/>
        <v>141</v>
      </c>
    </row>
    <row r="9" spans="1:12" ht="13.5" customHeight="1" x14ac:dyDescent="0.25">
      <c r="A9" s="205"/>
      <c r="B9" s="50">
        <v>2</v>
      </c>
      <c r="C9" s="277">
        <v>160</v>
      </c>
      <c r="D9" s="277">
        <v>148</v>
      </c>
      <c r="E9" s="277">
        <v>7</v>
      </c>
      <c r="F9" s="277">
        <v>7</v>
      </c>
      <c r="G9" s="277">
        <v>32</v>
      </c>
      <c r="H9" s="277">
        <v>24</v>
      </c>
      <c r="I9" s="277">
        <v>0</v>
      </c>
      <c r="J9" s="277">
        <v>0</v>
      </c>
      <c r="K9" s="48">
        <f t="shared" si="0"/>
        <v>199</v>
      </c>
      <c r="L9" s="206">
        <f t="shared" si="1"/>
        <v>179</v>
      </c>
    </row>
    <row r="10" spans="1:12" ht="13.5" customHeight="1" x14ac:dyDescent="0.25">
      <c r="A10" s="205"/>
      <c r="B10" s="50">
        <v>3</v>
      </c>
      <c r="C10" s="277">
        <v>7</v>
      </c>
      <c r="D10" s="277">
        <v>4</v>
      </c>
      <c r="E10" s="277">
        <v>1</v>
      </c>
      <c r="F10" s="277">
        <v>1</v>
      </c>
      <c r="G10" s="277">
        <v>2</v>
      </c>
      <c r="H10" s="277">
        <v>1</v>
      </c>
      <c r="I10" s="277">
        <v>0</v>
      </c>
      <c r="J10" s="277">
        <v>0</v>
      </c>
      <c r="K10" s="48">
        <f t="shared" si="0"/>
        <v>10</v>
      </c>
      <c r="L10" s="206">
        <f t="shared" si="1"/>
        <v>6</v>
      </c>
    </row>
    <row r="11" spans="1:12" ht="13.5" customHeight="1" x14ac:dyDescent="0.25">
      <c r="A11" s="205"/>
      <c r="B11" s="50" t="s">
        <v>483</v>
      </c>
      <c r="C11" s="277">
        <v>423</v>
      </c>
      <c r="D11" s="277">
        <v>364</v>
      </c>
      <c r="E11" s="277">
        <v>29</v>
      </c>
      <c r="F11" s="277">
        <v>22</v>
      </c>
      <c r="G11" s="277">
        <v>95</v>
      </c>
      <c r="H11" s="277">
        <v>70</v>
      </c>
      <c r="I11" s="277">
        <v>0</v>
      </c>
      <c r="J11" s="277">
        <v>0</v>
      </c>
      <c r="K11" s="48">
        <f t="shared" si="0"/>
        <v>547</v>
      </c>
      <c r="L11" s="206">
        <f t="shared" si="1"/>
        <v>456</v>
      </c>
    </row>
    <row r="12" spans="1:12" x14ac:dyDescent="0.25">
      <c r="A12" s="439" t="s">
        <v>476</v>
      </c>
      <c r="B12" s="440"/>
      <c r="C12" s="67">
        <f>+SUBTOTAL(9,C8:C11)</f>
        <v>734</v>
      </c>
      <c r="D12" s="67">
        <f>+SUBTOTAL(9,D8:D11)</f>
        <v>652</v>
      </c>
      <c r="E12" s="67">
        <f>+SUBTOTAL(9,E8:E11)</f>
        <v>44</v>
      </c>
      <c r="F12" s="67">
        <f>+SUBTOTAL(9,F8:F11)</f>
        <v>35</v>
      </c>
      <c r="G12" s="67">
        <f t="shared" ref="G12:J12" si="3">+SUBTOTAL(9,G8:G11)</f>
        <v>129</v>
      </c>
      <c r="H12" s="67">
        <f t="shared" si="3"/>
        <v>95</v>
      </c>
      <c r="I12" s="67">
        <f t="shared" si="3"/>
        <v>0</v>
      </c>
      <c r="J12" s="67">
        <f t="shared" si="3"/>
        <v>0</v>
      </c>
      <c r="K12" s="48">
        <f t="shared" si="0"/>
        <v>907</v>
      </c>
      <c r="L12" s="206">
        <f t="shared" si="1"/>
        <v>782</v>
      </c>
    </row>
    <row r="13" spans="1:12" x14ac:dyDescent="0.25">
      <c r="A13" s="207" t="s">
        <v>477</v>
      </c>
      <c r="B13" s="50">
        <v>1</v>
      </c>
      <c r="C13" s="277">
        <v>179</v>
      </c>
      <c r="D13" s="277">
        <v>148</v>
      </c>
      <c r="E13" s="277">
        <v>2</v>
      </c>
      <c r="F13" s="277">
        <v>2</v>
      </c>
      <c r="G13" s="277">
        <v>0</v>
      </c>
      <c r="H13" s="277">
        <v>0</v>
      </c>
      <c r="I13" s="277">
        <v>0</v>
      </c>
      <c r="J13" s="277">
        <v>0</v>
      </c>
      <c r="K13" s="48">
        <f t="shared" si="0"/>
        <v>181</v>
      </c>
      <c r="L13" s="206">
        <f t="shared" si="1"/>
        <v>150</v>
      </c>
    </row>
    <row r="14" spans="1:12" x14ac:dyDescent="0.25">
      <c r="A14" s="205"/>
      <c r="B14" s="50">
        <v>2</v>
      </c>
      <c r="C14" s="277">
        <v>168</v>
      </c>
      <c r="D14" s="277">
        <v>149</v>
      </c>
      <c r="E14" s="277">
        <v>2</v>
      </c>
      <c r="F14" s="277">
        <v>2</v>
      </c>
      <c r="G14" s="277">
        <v>9</v>
      </c>
      <c r="H14" s="277">
        <v>9</v>
      </c>
      <c r="I14" s="277">
        <v>0</v>
      </c>
      <c r="J14" s="277">
        <v>0</v>
      </c>
      <c r="K14" s="48">
        <v>0</v>
      </c>
      <c r="L14" s="206">
        <f t="shared" si="1"/>
        <v>160</v>
      </c>
    </row>
    <row r="15" spans="1:12" x14ac:dyDescent="0.25">
      <c r="A15" s="205"/>
      <c r="B15" s="50">
        <v>3</v>
      </c>
      <c r="C15" s="277">
        <v>6</v>
      </c>
      <c r="D15" s="277">
        <v>3</v>
      </c>
      <c r="E15" s="277">
        <v>0</v>
      </c>
      <c r="F15" s="277">
        <v>0</v>
      </c>
      <c r="G15" s="277">
        <v>1</v>
      </c>
      <c r="H15" s="277">
        <v>1</v>
      </c>
      <c r="I15" s="277">
        <v>0</v>
      </c>
      <c r="J15" s="277">
        <v>0</v>
      </c>
      <c r="K15" s="48">
        <f t="shared" si="0"/>
        <v>7</v>
      </c>
      <c r="L15" s="206">
        <f t="shared" si="1"/>
        <v>4</v>
      </c>
    </row>
    <row r="16" spans="1:12" x14ac:dyDescent="0.25">
      <c r="A16" s="205"/>
      <c r="B16" s="50" t="s">
        <v>483</v>
      </c>
      <c r="C16" s="277">
        <v>167</v>
      </c>
      <c r="D16" s="277">
        <v>128</v>
      </c>
      <c r="E16" s="277">
        <v>12</v>
      </c>
      <c r="F16" s="277">
        <v>6</v>
      </c>
      <c r="G16" s="277">
        <v>0</v>
      </c>
      <c r="H16" s="277">
        <v>0</v>
      </c>
      <c r="I16" s="277">
        <v>0</v>
      </c>
      <c r="J16" s="277">
        <v>0</v>
      </c>
      <c r="K16" s="48">
        <f t="shared" si="0"/>
        <v>179</v>
      </c>
      <c r="L16" s="206">
        <f t="shared" si="1"/>
        <v>134</v>
      </c>
    </row>
    <row r="17" spans="1:12" x14ac:dyDescent="0.25">
      <c r="A17" s="439" t="s">
        <v>478</v>
      </c>
      <c r="B17" s="440"/>
      <c r="C17" s="67">
        <f>+SUBTOTAL(9,C13:C16)</f>
        <v>520</v>
      </c>
      <c r="D17" s="67">
        <f>+SUBTOTAL(9,D13:D16)</f>
        <v>428</v>
      </c>
      <c r="E17" s="67">
        <f>+SUBTOTAL(9,E13:E16)</f>
        <v>16</v>
      </c>
      <c r="F17" s="67">
        <f>+SUBTOTAL(9,F13:F16)</f>
        <v>10</v>
      </c>
      <c r="G17" s="67">
        <f t="shared" ref="G17:J17" si="4">+SUBTOTAL(9,G13:G16)</f>
        <v>10</v>
      </c>
      <c r="H17" s="67">
        <f t="shared" si="4"/>
        <v>10</v>
      </c>
      <c r="I17" s="67">
        <f t="shared" si="4"/>
        <v>0</v>
      </c>
      <c r="J17" s="67">
        <f t="shared" si="4"/>
        <v>0</v>
      </c>
      <c r="K17" s="48">
        <f t="shared" si="0"/>
        <v>546</v>
      </c>
      <c r="L17" s="206">
        <f t="shared" si="1"/>
        <v>448</v>
      </c>
    </row>
    <row r="18" spans="1:12" x14ac:dyDescent="0.25">
      <c r="A18" s="207" t="s">
        <v>479</v>
      </c>
      <c r="B18" s="50">
        <v>1</v>
      </c>
      <c r="C18" s="277">
        <v>1010</v>
      </c>
      <c r="D18" s="277">
        <v>784</v>
      </c>
      <c r="E18" s="277">
        <v>136</v>
      </c>
      <c r="F18" s="277">
        <v>98</v>
      </c>
      <c r="G18" s="277">
        <v>393</v>
      </c>
      <c r="H18" s="277">
        <v>265</v>
      </c>
      <c r="I18" s="277">
        <v>7</v>
      </c>
      <c r="J18" s="277">
        <v>7</v>
      </c>
      <c r="K18" s="48">
        <f t="shared" si="0"/>
        <v>1546</v>
      </c>
      <c r="L18" s="206">
        <f t="shared" si="1"/>
        <v>1154</v>
      </c>
    </row>
    <row r="19" spans="1:12" x14ac:dyDescent="0.25">
      <c r="A19" s="205"/>
      <c r="B19" s="50">
        <v>2</v>
      </c>
      <c r="C19" s="277">
        <v>472</v>
      </c>
      <c r="D19" s="277">
        <v>366</v>
      </c>
      <c r="E19" s="277">
        <v>23</v>
      </c>
      <c r="F19" s="277">
        <v>17</v>
      </c>
      <c r="G19" s="277">
        <v>160</v>
      </c>
      <c r="H19" s="277">
        <v>114</v>
      </c>
      <c r="I19" s="277">
        <v>1</v>
      </c>
      <c r="J19" s="277">
        <v>1</v>
      </c>
      <c r="K19" s="48">
        <v>0</v>
      </c>
      <c r="L19" s="206">
        <f t="shared" si="1"/>
        <v>498</v>
      </c>
    </row>
    <row r="20" spans="1:12" x14ac:dyDescent="0.25">
      <c r="A20" s="205"/>
      <c r="B20" s="50">
        <v>3</v>
      </c>
      <c r="C20" s="277">
        <v>52</v>
      </c>
      <c r="D20" s="277">
        <v>29</v>
      </c>
      <c r="E20" s="277">
        <v>2</v>
      </c>
      <c r="F20" s="277">
        <v>1</v>
      </c>
      <c r="G20" s="277">
        <v>32</v>
      </c>
      <c r="H20" s="277">
        <v>23</v>
      </c>
      <c r="I20" s="277">
        <v>9</v>
      </c>
      <c r="J20" s="277">
        <v>6</v>
      </c>
      <c r="K20" s="48">
        <f t="shared" si="0"/>
        <v>95</v>
      </c>
      <c r="L20" s="206">
        <f t="shared" si="1"/>
        <v>59</v>
      </c>
    </row>
    <row r="21" spans="1:12" x14ac:dyDescent="0.25">
      <c r="A21" s="439" t="s">
        <v>480</v>
      </c>
      <c r="B21" s="440"/>
      <c r="C21" s="67">
        <f t="shared" ref="C21:J21" si="5">+SUBTOTAL(9,C18:C20)</f>
        <v>1534</v>
      </c>
      <c r="D21" s="67">
        <f t="shared" si="5"/>
        <v>1179</v>
      </c>
      <c r="E21" s="67">
        <f t="shared" si="5"/>
        <v>161</v>
      </c>
      <c r="F21" s="67">
        <f t="shared" si="5"/>
        <v>116</v>
      </c>
      <c r="G21" s="67">
        <f t="shared" si="5"/>
        <v>585</v>
      </c>
      <c r="H21" s="67">
        <f t="shared" si="5"/>
        <v>402</v>
      </c>
      <c r="I21" s="67">
        <f t="shared" si="5"/>
        <v>17</v>
      </c>
      <c r="J21" s="67">
        <f t="shared" si="5"/>
        <v>14</v>
      </c>
      <c r="K21" s="48">
        <f t="shared" si="0"/>
        <v>2297</v>
      </c>
      <c r="L21" s="206">
        <f t="shared" si="1"/>
        <v>1711</v>
      </c>
    </row>
    <row r="22" spans="1:12" x14ac:dyDescent="0.25">
      <c r="A22" s="207" t="s">
        <v>481</v>
      </c>
      <c r="B22" s="50">
        <v>1</v>
      </c>
      <c r="C22" s="277">
        <v>848</v>
      </c>
      <c r="D22" s="277">
        <v>624</v>
      </c>
      <c r="E22" s="277">
        <v>45</v>
      </c>
      <c r="F22" s="277">
        <v>32</v>
      </c>
      <c r="G22" s="277">
        <v>379</v>
      </c>
      <c r="H22" s="277">
        <v>337</v>
      </c>
      <c r="I22" s="277">
        <v>1</v>
      </c>
      <c r="J22" s="277">
        <v>1</v>
      </c>
      <c r="K22" s="48">
        <f t="shared" si="0"/>
        <v>1273</v>
      </c>
      <c r="L22" s="206">
        <f t="shared" si="1"/>
        <v>994</v>
      </c>
    </row>
    <row r="23" spans="1:12" x14ac:dyDescent="0.25">
      <c r="A23" s="205"/>
      <c r="B23" s="50">
        <v>2</v>
      </c>
      <c r="C23" s="277">
        <v>378</v>
      </c>
      <c r="D23" s="277">
        <v>298</v>
      </c>
      <c r="E23" s="277">
        <v>12</v>
      </c>
      <c r="F23" s="277">
        <v>12</v>
      </c>
      <c r="G23" s="277">
        <v>159</v>
      </c>
      <c r="H23" s="277">
        <v>152</v>
      </c>
      <c r="I23" s="277">
        <v>1</v>
      </c>
      <c r="J23" s="277">
        <v>0</v>
      </c>
      <c r="K23" s="48">
        <v>0</v>
      </c>
      <c r="L23" s="206">
        <f t="shared" si="1"/>
        <v>462</v>
      </c>
    </row>
    <row r="24" spans="1:12" x14ac:dyDescent="0.25">
      <c r="A24" s="205"/>
      <c r="B24" s="50">
        <v>3</v>
      </c>
      <c r="C24" s="277">
        <v>24</v>
      </c>
      <c r="D24" s="277">
        <v>20</v>
      </c>
      <c r="E24" s="277">
        <v>0</v>
      </c>
      <c r="F24" s="277">
        <v>0</v>
      </c>
      <c r="G24" s="277">
        <v>20</v>
      </c>
      <c r="H24" s="277">
        <v>14</v>
      </c>
      <c r="I24" s="277">
        <v>5</v>
      </c>
      <c r="J24" s="277">
        <v>3</v>
      </c>
      <c r="K24" s="48">
        <f t="shared" si="0"/>
        <v>49</v>
      </c>
      <c r="L24" s="206">
        <f t="shared" si="1"/>
        <v>37</v>
      </c>
    </row>
    <row r="25" spans="1:12" x14ac:dyDescent="0.25">
      <c r="A25" s="205"/>
      <c r="B25" s="50" t="s">
        <v>483</v>
      </c>
      <c r="C25" s="277">
        <v>70</v>
      </c>
      <c r="D25" s="277">
        <v>24</v>
      </c>
      <c r="E25" s="277">
        <v>0</v>
      </c>
      <c r="F25" s="277">
        <v>0</v>
      </c>
      <c r="G25" s="277">
        <v>41</v>
      </c>
      <c r="H25" s="277">
        <v>13</v>
      </c>
      <c r="I25" s="277">
        <v>0</v>
      </c>
      <c r="J25" s="277">
        <v>0</v>
      </c>
      <c r="K25" s="48">
        <f t="shared" si="0"/>
        <v>111</v>
      </c>
      <c r="L25" s="206">
        <f t="shared" si="1"/>
        <v>37</v>
      </c>
    </row>
    <row r="26" spans="1:12" ht="16.5" thickBot="1" x14ac:dyDescent="0.3">
      <c r="A26" s="439" t="s">
        <v>482</v>
      </c>
      <c r="B26" s="440"/>
      <c r="C26" s="67">
        <f>+SUBTOTAL(9,C22:C25)</f>
        <v>1320</v>
      </c>
      <c r="D26" s="67">
        <f>+SUBTOTAL(9,D22:D25)</f>
        <v>966</v>
      </c>
      <c r="E26" s="67">
        <f>+SUBTOTAL(9,E22:E25)</f>
        <v>57</v>
      </c>
      <c r="F26" s="67">
        <f>+SUBTOTAL(9,F22:F25)</f>
        <v>44</v>
      </c>
      <c r="G26" s="67">
        <f t="shared" ref="G26:J26" si="6">+SUBTOTAL(9,G22:G25)</f>
        <v>599</v>
      </c>
      <c r="H26" s="67">
        <f t="shared" si="6"/>
        <v>516</v>
      </c>
      <c r="I26" s="67">
        <f t="shared" si="6"/>
        <v>7</v>
      </c>
      <c r="J26" s="67">
        <f t="shared" si="6"/>
        <v>4</v>
      </c>
      <c r="K26" s="48">
        <f t="shared" si="0"/>
        <v>1983</v>
      </c>
      <c r="L26" s="206">
        <f t="shared" si="1"/>
        <v>1530</v>
      </c>
    </row>
    <row r="27" spans="1:12" x14ac:dyDescent="0.25">
      <c r="A27" s="436" t="s">
        <v>61</v>
      </c>
      <c r="B27" s="213">
        <v>1</v>
      </c>
      <c r="C27" s="278">
        <v>2841</v>
      </c>
      <c r="D27" s="278">
        <v>2037</v>
      </c>
      <c r="E27" s="278">
        <v>228</v>
      </c>
      <c r="F27" s="278">
        <v>155</v>
      </c>
      <c r="G27" s="278">
        <v>851</v>
      </c>
      <c r="H27" s="278">
        <v>617</v>
      </c>
      <c r="I27" s="278">
        <v>9</v>
      </c>
      <c r="J27" s="278">
        <v>8</v>
      </c>
      <c r="K27" s="284">
        <v>3929</v>
      </c>
      <c r="L27" s="284">
        <v>2817</v>
      </c>
    </row>
    <row r="28" spans="1:12" x14ac:dyDescent="0.25">
      <c r="A28" s="437"/>
      <c r="B28" s="115">
        <v>2</v>
      </c>
      <c r="C28" s="278">
        <v>1482</v>
      </c>
      <c r="D28" s="278">
        <v>1147</v>
      </c>
      <c r="E28" s="278">
        <v>56</v>
      </c>
      <c r="F28" s="278">
        <v>41</v>
      </c>
      <c r="G28" s="278">
        <v>389</v>
      </c>
      <c r="H28" s="278">
        <v>319</v>
      </c>
      <c r="I28" s="278">
        <v>2</v>
      </c>
      <c r="J28" s="278">
        <v>1</v>
      </c>
      <c r="K28" s="284">
        <v>1929</v>
      </c>
      <c r="L28" s="284">
        <v>1508</v>
      </c>
    </row>
    <row r="29" spans="1:12" x14ac:dyDescent="0.25">
      <c r="A29" s="437"/>
      <c r="B29" s="115">
        <v>3</v>
      </c>
      <c r="C29" s="278">
        <v>138</v>
      </c>
      <c r="D29" s="278">
        <v>83</v>
      </c>
      <c r="E29" s="278">
        <v>5</v>
      </c>
      <c r="F29" s="278">
        <v>2</v>
      </c>
      <c r="G29" s="278">
        <v>69</v>
      </c>
      <c r="H29" s="278">
        <v>51</v>
      </c>
      <c r="I29" s="278">
        <v>14</v>
      </c>
      <c r="J29" s="278">
        <v>9</v>
      </c>
      <c r="K29" s="284">
        <v>226</v>
      </c>
      <c r="L29" s="284">
        <v>145</v>
      </c>
    </row>
    <row r="30" spans="1:12" ht="16.5" thickBot="1" x14ac:dyDescent="0.3">
      <c r="A30" s="438"/>
      <c r="B30" s="217" t="s">
        <v>483</v>
      </c>
      <c r="C30" s="278">
        <v>660</v>
      </c>
      <c r="D30" s="278">
        <v>516</v>
      </c>
      <c r="E30" s="278">
        <v>41</v>
      </c>
      <c r="F30" s="278">
        <v>28</v>
      </c>
      <c r="G30" s="278">
        <v>136</v>
      </c>
      <c r="H30" s="278">
        <v>83</v>
      </c>
      <c r="I30" s="278">
        <v>0</v>
      </c>
      <c r="J30" s="278">
        <v>0</v>
      </c>
      <c r="K30" s="284">
        <v>837</v>
      </c>
      <c r="L30" s="284">
        <v>627</v>
      </c>
    </row>
    <row r="31" spans="1:12" ht="16.5" thickBot="1" x14ac:dyDescent="0.3">
      <c r="A31" s="434" t="s">
        <v>62</v>
      </c>
      <c r="B31" s="435"/>
      <c r="C31" s="283">
        <v>5121</v>
      </c>
      <c r="D31" s="283">
        <v>3783</v>
      </c>
      <c r="E31" s="283">
        <v>330</v>
      </c>
      <c r="F31" s="283">
        <v>226</v>
      </c>
      <c r="G31" s="283">
        <v>1445</v>
      </c>
      <c r="H31" s="283">
        <v>1070</v>
      </c>
      <c r="I31" s="283">
        <v>25</v>
      </c>
      <c r="J31" s="283">
        <v>18</v>
      </c>
      <c r="K31" s="283">
        <v>6921</v>
      </c>
      <c r="L31" s="283">
        <v>5097</v>
      </c>
    </row>
    <row r="32" spans="1:12" s="56" customFormat="1" x14ac:dyDescent="0.25">
      <c r="A32" s="68"/>
      <c r="C32" s="54"/>
    </row>
  </sheetData>
  <mergeCells count="13">
    <mergeCell ref="A31:B31"/>
    <mergeCell ref="A27:A30"/>
    <mergeCell ref="A7:B7"/>
    <mergeCell ref="A12:B12"/>
    <mergeCell ref="A17:B17"/>
    <mergeCell ref="A21:B21"/>
    <mergeCell ref="A26:B26"/>
    <mergeCell ref="A2:A3"/>
    <mergeCell ref="B2:B3"/>
    <mergeCell ref="K2:L2"/>
    <mergeCell ref="A1:L1"/>
    <mergeCell ref="C2:F2"/>
    <mergeCell ref="G2:J2"/>
  </mergeCells>
  <phoneticPr fontId="2" type="noConversion"/>
  <pageMargins left="0.74803149606299213" right="0.15748031496062992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40" workbookViewId="0">
      <selection activeCell="J24" sqref="J24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41" t="s">
        <v>63</v>
      </c>
      <c r="B1" s="442"/>
      <c r="C1" s="442"/>
      <c r="D1" s="442"/>
      <c r="E1" s="442"/>
      <c r="F1" s="442"/>
      <c r="G1" s="442"/>
    </row>
    <row r="2" spans="1:7" ht="16.5" thickBot="1" x14ac:dyDescent="0.3">
      <c r="A2" s="443" t="s">
        <v>54</v>
      </c>
      <c r="B2" s="443"/>
      <c r="C2" s="443"/>
      <c r="D2" s="443"/>
      <c r="E2" s="443"/>
      <c r="F2" s="443"/>
      <c r="G2" s="443"/>
    </row>
    <row r="3" spans="1:7" ht="16.5" thickBot="1" x14ac:dyDescent="0.3">
      <c r="A3" s="105" t="s">
        <v>64</v>
      </c>
      <c r="B3" s="82">
        <v>2020</v>
      </c>
      <c r="C3" s="82">
        <v>2019</v>
      </c>
      <c r="D3" s="82">
        <v>2018</v>
      </c>
      <c r="E3" s="82">
        <v>2017</v>
      </c>
      <c r="F3" s="82">
        <v>2016</v>
      </c>
      <c r="G3" s="82">
        <v>2015</v>
      </c>
    </row>
    <row r="4" spans="1:7" ht="16.5" thickBot="1" x14ac:dyDescent="0.3">
      <c r="A4" s="285">
        <v>1</v>
      </c>
      <c r="B4" s="286">
        <v>3770</v>
      </c>
      <c r="C4" s="287">
        <v>3759</v>
      </c>
      <c r="D4" s="288">
        <v>3776</v>
      </c>
      <c r="E4" s="288">
        <v>4072</v>
      </c>
      <c r="F4" s="288">
        <v>4388</v>
      </c>
      <c r="G4" s="288">
        <v>4728</v>
      </c>
    </row>
    <row r="5" spans="1:7" ht="16.5" thickBot="1" x14ac:dyDescent="0.3">
      <c r="A5" s="289">
        <v>2</v>
      </c>
      <c r="B5" s="290">
        <v>1538</v>
      </c>
      <c r="C5" s="291">
        <v>1652</v>
      </c>
      <c r="D5" s="292">
        <v>1695</v>
      </c>
      <c r="E5" s="292">
        <v>1787</v>
      </c>
      <c r="F5" s="292">
        <v>1944</v>
      </c>
      <c r="G5" s="292">
        <v>2205</v>
      </c>
    </row>
    <row r="6" spans="1:7" ht="16.5" thickBot="1" x14ac:dyDescent="0.3">
      <c r="A6" s="289">
        <v>3</v>
      </c>
      <c r="B6" s="290">
        <v>143</v>
      </c>
      <c r="C6" s="291">
        <v>151</v>
      </c>
      <c r="D6" s="292">
        <v>170</v>
      </c>
      <c r="E6" s="292">
        <v>186</v>
      </c>
      <c r="F6" s="292">
        <v>202</v>
      </c>
      <c r="G6" s="292">
        <v>210</v>
      </c>
    </row>
    <row r="7" spans="1:7" x14ac:dyDescent="0.25">
      <c r="A7" s="293" t="s">
        <v>56</v>
      </c>
      <c r="B7" s="293">
        <f t="shared" ref="B7:G7" si="0">SUM(B4:B6)</f>
        <v>5451</v>
      </c>
      <c r="C7" s="293">
        <f t="shared" si="0"/>
        <v>5562</v>
      </c>
      <c r="D7" s="293">
        <f t="shared" si="0"/>
        <v>5641</v>
      </c>
      <c r="E7" s="293">
        <f t="shared" si="0"/>
        <v>6045</v>
      </c>
      <c r="F7" s="293">
        <f t="shared" si="0"/>
        <v>6534</v>
      </c>
      <c r="G7" s="293">
        <f t="shared" si="0"/>
        <v>7143</v>
      </c>
    </row>
    <row r="8" spans="1:7" ht="16.5" thickBot="1" x14ac:dyDescent="0.3">
      <c r="A8" s="443" t="s">
        <v>55</v>
      </c>
      <c r="B8" s="443"/>
      <c r="C8" s="443"/>
      <c r="D8" s="443"/>
      <c r="E8" s="443"/>
      <c r="F8" s="443"/>
      <c r="G8" s="443"/>
    </row>
    <row r="9" spans="1:7" ht="16.5" thickBot="1" x14ac:dyDescent="0.3">
      <c r="A9" s="294" t="s">
        <v>64</v>
      </c>
      <c r="B9" s="295">
        <v>2020</v>
      </c>
      <c r="C9" s="295">
        <v>2019</v>
      </c>
      <c r="D9" s="295">
        <v>2018</v>
      </c>
      <c r="E9" s="295">
        <v>2017</v>
      </c>
      <c r="F9" s="295">
        <v>2016</v>
      </c>
      <c r="G9" s="295">
        <v>2015</v>
      </c>
    </row>
    <row r="10" spans="1:7" ht="16.5" thickBot="1" x14ac:dyDescent="0.3">
      <c r="A10" s="285">
        <v>1</v>
      </c>
      <c r="B10" s="286">
        <v>996</v>
      </c>
      <c r="C10" s="287">
        <v>995</v>
      </c>
      <c r="D10" s="288">
        <v>844</v>
      </c>
      <c r="E10" s="288">
        <v>1008</v>
      </c>
      <c r="F10" s="288">
        <v>1116</v>
      </c>
      <c r="G10" s="288">
        <v>1227</v>
      </c>
    </row>
    <row r="11" spans="1:7" ht="16.5" thickBot="1" x14ac:dyDescent="0.3">
      <c r="A11" s="289">
        <v>2</v>
      </c>
      <c r="B11" s="290">
        <v>391</v>
      </c>
      <c r="C11" s="291">
        <v>381</v>
      </c>
      <c r="D11" s="292">
        <v>582</v>
      </c>
      <c r="E11" s="292">
        <v>446</v>
      </c>
      <c r="F11" s="292">
        <v>562</v>
      </c>
      <c r="G11" s="292">
        <v>751</v>
      </c>
    </row>
    <row r="12" spans="1:7" ht="16.5" thickBot="1" x14ac:dyDescent="0.3">
      <c r="A12" s="289">
        <v>3</v>
      </c>
      <c r="B12" s="290">
        <v>83</v>
      </c>
      <c r="C12" s="291">
        <v>91</v>
      </c>
      <c r="D12" s="292">
        <v>76</v>
      </c>
      <c r="E12" s="292">
        <v>85</v>
      </c>
      <c r="F12" s="292">
        <v>95</v>
      </c>
      <c r="G12" s="292">
        <v>106</v>
      </c>
    </row>
    <row r="13" spans="1:7" x14ac:dyDescent="0.25">
      <c r="A13" s="293" t="s">
        <v>56</v>
      </c>
      <c r="B13" s="293">
        <f t="shared" ref="B13:G13" si="1">SUM(B10:B12)</f>
        <v>1470</v>
      </c>
      <c r="C13" s="293">
        <f t="shared" si="1"/>
        <v>1467</v>
      </c>
      <c r="D13" s="293">
        <f t="shared" si="1"/>
        <v>1502</v>
      </c>
      <c r="E13" s="293">
        <f t="shared" si="1"/>
        <v>1539</v>
      </c>
      <c r="F13" s="293">
        <f t="shared" si="1"/>
        <v>1773</v>
      </c>
      <c r="G13" s="293">
        <f t="shared" si="1"/>
        <v>2084</v>
      </c>
    </row>
    <row r="14" spans="1:7" ht="16.5" thickBot="1" x14ac:dyDescent="0.3">
      <c r="A14" s="444" t="s">
        <v>65</v>
      </c>
      <c r="B14" s="444"/>
      <c r="C14" s="444"/>
      <c r="D14" s="444"/>
      <c r="E14" s="444"/>
      <c r="F14" s="444"/>
      <c r="G14" s="444"/>
    </row>
    <row r="15" spans="1:7" ht="16.5" thickBot="1" x14ac:dyDescent="0.3">
      <c r="A15" s="294" t="s">
        <v>66</v>
      </c>
      <c r="B15" s="295">
        <v>2020</v>
      </c>
      <c r="C15" s="295">
        <v>2019</v>
      </c>
      <c r="D15" s="295">
        <v>2018</v>
      </c>
      <c r="E15" s="295">
        <v>2017</v>
      </c>
      <c r="F15" s="295">
        <v>2016</v>
      </c>
      <c r="G15" s="295">
        <v>2015</v>
      </c>
    </row>
    <row r="16" spans="1:7" x14ac:dyDescent="0.25">
      <c r="A16" s="296">
        <v>1</v>
      </c>
      <c r="B16" s="296">
        <f t="shared" ref="B16:G18" si="2">+B10+B4</f>
        <v>4766</v>
      </c>
      <c r="C16" s="296">
        <f t="shared" si="2"/>
        <v>4754</v>
      </c>
      <c r="D16" s="296">
        <f t="shared" si="2"/>
        <v>4620</v>
      </c>
      <c r="E16" s="296">
        <f t="shared" si="2"/>
        <v>5080</v>
      </c>
      <c r="F16" s="296">
        <f t="shared" si="2"/>
        <v>5504</v>
      </c>
      <c r="G16" s="296">
        <f t="shared" si="2"/>
        <v>5955</v>
      </c>
    </row>
    <row r="17" spans="1:7" x14ac:dyDescent="0.25">
      <c r="A17" s="296">
        <v>2</v>
      </c>
      <c r="B17" s="296">
        <f t="shared" si="2"/>
        <v>1929</v>
      </c>
      <c r="C17" s="296">
        <f t="shared" si="2"/>
        <v>2033</v>
      </c>
      <c r="D17" s="296">
        <f t="shared" si="2"/>
        <v>2277</v>
      </c>
      <c r="E17" s="296">
        <f t="shared" si="2"/>
        <v>2233</v>
      </c>
      <c r="F17" s="296">
        <f t="shared" si="2"/>
        <v>2506</v>
      </c>
      <c r="G17" s="296">
        <f t="shared" si="2"/>
        <v>2956</v>
      </c>
    </row>
    <row r="18" spans="1:7" x14ac:dyDescent="0.25">
      <c r="A18" s="293">
        <v>3</v>
      </c>
      <c r="B18" s="296">
        <f t="shared" si="2"/>
        <v>226</v>
      </c>
      <c r="C18" s="296">
        <f t="shared" si="2"/>
        <v>242</v>
      </c>
      <c r="D18" s="296">
        <f t="shared" si="2"/>
        <v>246</v>
      </c>
      <c r="E18" s="296">
        <f t="shared" si="2"/>
        <v>271</v>
      </c>
      <c r="F18" s="296">
        <f t="shared" si="2"/>
        <v>297</v>
      </c>
      <c r="G18" s="296">
        <f t="shared" si="2"/>
        <v>316</v>
      </c>
    </row>
    <row r="19" spans="1:7" x14ac:dyDescent="0.25">
      <c r="A19" s="293" t="s">
        <v>56</v>
      </c>
      <c r="B19" s="293">
        <f t="shared" ref="B19:G19" si="3">SUM(B16:B18)</f>
        <v>6921</v>
      </c>
      <c r="C19" s="293">
        <f t="shared" si="3"/>
        <v>7029</v>
      </c>
      <c r="D19" s="293">
        <f t="shared" si="3"/>
        <v>7143</v>
      </c>
      <c r="E19" s="293">
        <f t="shared" si="3"/>
        <v>7584</v>
      </c>
      <c r="F19" s="293">
        <f t="shared" si="3"/>
        <v>8307</v>
      </c>
      <c r="G19" s="293">
        <f t="shared" si="3"/>
        <v>9227</v>
      </c>
    </row>
    <row r="20" spans="1:7" s="56" customFormat="1" x14ac:dyDescent="0.25">
      <c r="A20" s="54"/>
      <c r="B20" s="54"/>
      <c r="C20" s="54"/>
      <c r="D20" s="54"/>
      <c r="E20" s="54"/>
      <c r="F20" s="54"/>
      <c r="G20" s="54"/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30" workbookViewId="0">
      <selection activeCell="K21" sqref="K21"/>
    </sheetView>
  </sheetViews>
  <sheetFormatPr defaultRowHeight="15.75" x14ac:dyDescent="0.25"/>
  <cols>
    <col min="1" max="1" width="17.75" customWidth="1"/>
    <col min="2" max="2" width="10.5" customWidth="1"/>
    <col min="3" max="3" width="8.625" customWidth="1"/>
    <col min="4" max="4" width="7.75" customWidth="1"/>
    <col min="5" max="5" width="7.875" customWidth="1"/>
    <col min="6" max="6" width="8.375" customWidth="1"/>
    <col min="7" max="7" width="8" customWidth="1"/>
    <col min="8" max="8" width="8.375" customWidth="1"/>
    <col min="9" max="9" width="9.625" customWidth="1"/>
    <col min="10" max="10" width="9.5" customWidth="1"/>
    <col min="11" max="11" width="9" customWidth="1"/>
    <col min="12" max="12" width="9.12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45" t="s">
        <v>67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3" x14ac:dyDescent="0.25">
      <c r="A2" s="449" t="s">
        <v>52</v>
      </c>
      <c r="B2" s="446" t="s">
        <v>68</v>
      </c>
      <c r="C2" s="446" t="s">
        <v>54</v>
      </c>
      <c r="D2" s="446"/>
      <c r="E2" s="446"/>
      <c r="F2" s="446"/>
      <c r="G2" s="446" t="s">
        <v>55</v>
      </c>
      <c r="H2" s="446"/>
      <c r="I2" s="446"/>
      <c r="J2" s="446"/>
      <c r="K2" s="447" t="s">
        <v>56</v>
      </c>
      <c r="L2" s="448"/>
      <c r="M2" s="4"/>
    </row>
    <row r="3" spans="1:13" ht="32.25" thickBot="1" x14ac:dyDescent="0.3">
      <c r="A3" s="450"/>
      <c r="B3" s="451"/>
      <c r="C3" s="210" t="s">
        <v>57</v>
      </c>
      <c r="D3" s="211" t="s">
        <v>58</v>
      </c>
      <c r="E3" s="210" t="s">
        <v>59</v>
      </c>
      <c r="F3" s="211" t="s">
        <v>58</v>
      </c>
      <c r="G3" s="210" t="s">
        <v>57</v>
      </c>
      <c r="H3" s="211" t="s">
        <v>58</v>
      </c>
      <c r="I3" s="210" t="s">
        <v>59</v>
      </c>
      <c r="J3" s="211" t="s">
        <v>58</v>
      </c>
      <c r="K3" s="167" t="s">
        <v>60</v>
      </c>
      <c r="L3" s="212" t="s">
        <v>58</v>
      </c>
      <c r="M3" s="4"/>
    </row>
    <row r="4" spans="1:13" x14ac:dyDescent="0.25">
      <c r="A4" s="279" t="s">
        <v>473</v>
      </c>
      <c r="B4" s="12">
        <v>1</v>
      </c>
      <c r="C4" s="278">
        <v>142</v>
      </c>
      <c r="D4" s="278">
        <v>78</v>
      </c>
      <c r="E4" s="278">
        <v>6</v>
      </c>
      <c r="F4" s="278">
        <v>1</v>
      </c>
      <c r="G4" s="278">
        <v>20</v>
      </c>
      <c r="H4" s="278">
        <v>10</v>
      </c>
      <c r="I4" s="278">
        <v>0</v>
      </c>
      <c r="J4" s="278">
        <v>0</v>
      </c>
      <c r="K4" s="204">
        <f>+C4+E4+G4+I4</f>
        <v>168</v>
      </c>
      <c r="L4" s="209">
        <f>+D4+F4+H4+J4</f>
        <v>89</v>
      </c>
    </row>
    <row r="5" spans="1:13" x14ac:dyDescent="0.25">
      <c r="A5" s="170"/>
      <c r="B5" s="50">
        <v>2</v>
      </c>
      <c r="C5" s="278">
        <v>160</v>
      </c>
      <c r="D5" s="278">
        <v>114</v>
      </c>
      <c r="E5" s="278">
        <v>2</v>
      </c>
      <c r="F5" s="278">
        <v>1</v>
      </c>
      <c r="G5" s="278">
        <v>14</v>
      </c>
      <c r="H5" s="278">
        <v>12</v>
      </c>
      <c r="I5" s="278">
        <v>0</v>
      </c>
      <c r="J5" s="278">
        <v>0</v>
      </c>
      <c r="K5" s="67">
        <f t="shared" ref="K5:K23" si="0">+C5+E5+G5+I5</f>
        <v>176</v>
      </c>
      <c r="L5" s="206">
        <f t="shared" ref="L5:L23" si="1">+D5+F5+H5+J5</f>
        <v>127</v>
      </c>
    </row>
    <row r="6" spans="1:13" x14ac:dyDescent="0.25">
      <c r="A6" s="170"/>
      <c r="B6" s="50">
        <v>3</v>
      </c>
      <c r="C6" s="278">
        <v>12</v>
      </c>
      <c r="D6" s="278">
        <v>5</v>
      </c>
      <c r="E6" s="278">
        <v>1</v>
      </c>
      <c r="F6" s="278">
        <v>0</v>
      </c>
      <c r="G6" s="278">
        <v>2</v>
      </c>
      <c r="H6" s="278">
        <v>1</v>
      </c>
      <c r="I6" s="278">
        <v>0</v>
      </c>
      <c r="J6" s="278">
        <v>0</v>
      </c>
      <c r="K6" s="67">
        <f t="shared" si="0"/>
        <v>15</v>
      </c>
      <c r="L6" s="206">
        <f t="shared" si="1"/>
        <v>6</v>
      </c>
    </row>
    <row r="7" spans="1:13" x14ac:dyDescent="0.25">
      <c r="A7" s="439" t="s">
        <v>474</v>
      </c>
      <c r="B7" s="440"/>
      <c r="C7" s="48">
        <f t="shared" ref="C7:J7" si="2">SUM(C4:C6)</f>
        <v>314</v>
      </c>
      <c r="D7" s="48">
        <f t="shared" si="2"/>
        <v>197</v>
      </c>
      <c r="E7" s="48">
        <f t="shared" si="2"/>
        <v>9</v>
      </c>
      <c r="F7" s="48">
        <f t="shared" si="2"/>
        <v>2</v>
      </c>
      <c r="G7" s="48">
        <f t="shared" si="2"/>
        <v>36</v>
      </c>
      <c r="H7" s="48">
        <f t="shared" si="2"/>
        <v>23</v>
      </c>
      <c r="I7" s="48">
        <f t="shared" si="2"/>
        <v>0</v>
      </c>
      <c r="J7" s="48">
        <f t="shared" si="2"/>
        <v>0</v>
      </c>
      <c r="K7" s="67">
        <f>+C7+E7+G7+I7</f>
        <v>359</v>
      </c>
      <c r="L7" s="206">
        <f t="shared" ref="L7" si="3">+D7+F7+H7+J7</f>
        <v>222</v>
      </c>
    </row>
    <row r="8" spans="1:13" x14ac:dyDescent="0.25">
      <c r="A8" s="207" t="s">
        <v>475</v>
      </c>
      <c r="B8" s="50">
        <v>1</v>
      </c>
      <c r="C8" s="2">
        <v>159</v>
      </c>
      <c r="D8" s="2">
        <v>147</v>
      </c>
      <c r="E8" s="2">
        <v>3</v>
      </c>
      <c r="F8" s="2">
        <v>3</v>
      </c>
      <c r="G8" s="2">
        <v>24</v>
      </c>
      <c r="H8" s="2">
        <v>15</v>
      </c>
      <c r="I8" s="2">
        <v>0</v>
      </c>
      <c r="J8" s="2">
        <v>0</v>
      </c>
      <c r="K8" s="67">
        <f t="shared" si="0"/>
        <v>186</v>
      </c>
      <c r="L8" s="206">
        <f t="shared" si="1"/>
        <v>165</v>
      </c>
    </row>
    <row r="9" spans="1:13" x14ac:dyDescent="0.25">
      <c r="A9" s="170"/>
      <c r="B9" s="50">
        <v>2</v>
      </c>
      <c r="C9" s="2">
        <v>71</v>
      </c>
      <c r="D9" s="2">
        <v>61</v>
      </c>
      <c r="E9" s="2">
        <v>2</v>
      </c>
      <c r="F9" s="2">
        <v>1</v>
      </c>
      <c r="G9" s="2">
        <v>20</v>
      </c>
      <c r="H9" s="2">
        <v>15</v>
      </c>
      <c r="I9" s="2">
        <v>0</v>
      </c>
      <c r="J9" s="2">
        <v>0</v>
      </c>
      <c r="K9" s="67">
        <f>C9+E9+G9+I9</f>
        <v>93</v>
      </c>
      <c r="L9" s="206">
        <f t="shared" si="1"/>
        <v>77</v>
      </c>
    </row>
    <row r="10" spans="1:13" x14ac:dyDescent="0.25">
      <c r="A10" s="170"/>
      <c r="B10" s="50">
        <v>3</v>
      </c>
      <c r="C10" s="2">
        <v>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67">
        <f t="shared" si="0"/>
        <v>2</v>
      </c>
      <c r="L10" s="206">
        <f t="shared" si="1"/>
        <v>1</v>
      </c>
    </row>
    <row r="11" spans="1:13" x14ac:dyDescent="0.25">
      <c r="A11" s="439" t="s">
        <v>476</v>
      </c>
      <c r="B11" s="440"/>
      <c r="C11" s="48">
        <f t="shared" ref="C11:J11" si="4">SUM(C8:C10)</f>
        <v>232</v>
      </c>
      <c r="D11" s="48">
        <f t="shared" si="4"/>
        <v>209</v>
      </c>
      <c r="E11" s="48">
        <f t="shared" si="4"/>
        <v>5</v>
      </c>
      <c r="F11" s="48">
        <f t="shared" si="4"/>
        <v>4</v>
      </c>
      <c r="G11" s="48">
        <f t="shared" si="4"/>
        <v>44</v>
      </c>
      <c r="H11" s="48">
        <f t="shared" si="4"/>
        <v>30</v>
      </c>
      <c r="I11" s="48">
        <f t="shared" si="4"/>
        <v>0</v>
      </c>
      <c r="J11" s="48">
        <f t="shared" si="4"/>
        <v>0</v>
      </c>
      <c r="K11" s="67">
        <f t="shared" si="0"/>
        <v>281</v>
      </c>
      <c r="L11" s="206">
        <f t="shared" si="1"/>
        <v>243</v>
      </c>
    </row>
    <row r="12" spans="1:13" x14ac:dyDescent="0.25">
      <c r="A12" s="207" t="s">
        <v>477</v>
      </c>
      <c r="B12" s="50">
        <v>1</v>
      </c>
      <c r="C12" s="2">
        <v>98</v>
      </c>
      <c r="D12" s="2">
        <v>92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67">
        <f t="shared" si="0"/>
        <v>98</v>
      </c>
      <c r="L12" s="206">
        <f t="shared" si="1"/>
        <v>92</v>
      </c>
    </row>
    <row r="13" spans="1:13" x14ac:dyDescent="0.25">
      <c r="A13" s="170"/>
      <c r="B13" s="50">
        <v>2</v>
      </c>
      <c r="C13" s="2">
        <v>83</v>
      </c>
      <c r="D13" s="2">
        <v>72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67">
        <f t="shared" si="0"/>
        <v>83</v>
      </c>
      <c r="L13" s="206">
        <f t="shared" si="1"/>
        <v>72</v>
      </c>
    </row>
    <row r="14" spans="1:13" x14ac:dyDescent="0.25">
      <c r="A14" s="170"/>
      <c r="B14" s="50">
        <v>3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  <c r="H14" s="2">
        <v>1</v>
      </c>
      <c r="I14" s="2">
        <v>0</v>
      </c>
      <c r="J14" s="2">
        <v>0</v>
      </c>
      <c r="K14" s="67">
        <f t="shared" si="0"/>
        <v>2</v>
      </c>
      <c r="L14" s="206">
        <f t="shared" si="1"/>
        <v>1</v>
      </c>
    </row>
    <row r="15" spans="1:13" x14ac:dyDescent="0.25">
      <c r="A15" s="439" t="s">
        <v>478</v>
      </c>
      <c r="B15" s="440"/>
      <c r="C15" s="48">
        <f t="shared" ref="C15:J15" si="5">SUM(C12:C14)</f>
        <v>181</v>
      </c>
      <c r="D15" s="48">
        <f t="shared" si="5"/>
        <v>164</v>
      </c>
      <c r="E15" s="48">
        <f t="shared" si="5"/>
        <v>1</v>
      </c>
      <c r="F15" s="48">
        <f t="shared" si="5"/>
        <v>0</v>
      </c>
      <c r="G15" s="48">
        <f t="shared" si="5"/>
        <v>1</v>
      </c>
      <c r="H15" s="48">
        <f t="shared" si="5"/>
        <v>1</v>
      </c>
      <c r="I15" s="48">
        <f t="shared" si="5"/>
        <v>0</v>
      </c>
      <c r="J15" s="48">
        <f t="shared" si="5"/>
        <v>0</v>
      </c>
      <c r="K15" s="67">
        <f t="shared" si="0"/>
        <v>183</v>
      </c>
      <c r="L15" s="206">
        <f t="shared" si="1"/>
        <v>165</v>
      </c>
    </row>
    <row r="16" spans="1:13" x14ac:dyDescent="0.25">
      <c r="A16" s="207" t="s">
        <v>479</v>
      </c>
      <c r="B16" s="50">
        <v>1</v>
      </c>
      <c r="C16" s="278">
        <v>256</v>
      </c>
      <c r="D16" s="278">
        <v>198</v>
      </c>
      <c r="E16" s="278">
        <v>9</v>
      </c>
      <c r="F16" s="278">
        <v>7</v>
      </c>
      <c r="G16" s="278">
        <v>87</v>
      </c>
      <c r="H16" s="278">
        <v>61</v>
      </c>
      <c r="I16" s="278">
        <v>1</v>
      </c>
      <c r="J16" s="278">
        <v>1</v>
      </c>
      <c r="K16" s="67">
        <f t="shared" si="0"/>
        <v>353</v>
      </c>
      <c r="L16" s="206">
        <f t="shared" si="1"/>
        <v>267</v>
      </c>
    </row>
    <row r="17" spans="1:12" x14ac:dyDescent="0.25">
      <c r="A17" s="170"/>
      <c r="B17" s="50">
        <v>2</v>
      </c>
      <c r="C17" s="278">
        <v>248</v>
      </c>
      <c r="D17" s="278">
        <v>196</v>
      </c>
      <c r="E17" s="278">
        <v>6</v>
      </c>
      <c r="F17" s="278">
        <v>3</v>
      </c>
      <c r="G17" s="278">
        <v>95</v>
      </c>
      <c r="H17" s="278">
        <v>66</v>
      </c>
      <c r="I17" s="278">
        <v>0</v>
      </c>
      <c r="J17" s="278">
        <v>0</v>
      </c>
      <c r="K17" s="67">
        <f t="shared" si="0"/>
        <v>349</v>
      </c>
      <c r="L17" s="206">
        <f t="shared" si="1"/>
        <v>265</v>
      </c>
    </row>
    <row r="18" spans="1:12" x14ac:dyDescent="0.25">
      <c r="A18" s="170"/>
      <c r="B18" s="50">
        <v>3</v>
      </c>
      <c r="C18" s="278">
        <v>15</v>
      </c>
      <c r="D18" s="278">
        <v>12</v>
      </c>
      <c r="E18" s="278">
        <v>0</v>
      </c>
      <c r="F18" s="278">
        <v>0</v>
      </c>
      <c r="G18" s="278">
        <v>4</v>
      </c>
      <c r="H18" s="278">
        <v>3</v>
      </c>
      <c r="I18" s="278">
        <v>2</v>
      </c>
      <c r="J18" s="278">
        <v>0</v>
      </c>
      <c r="K18" s="67">
        <f t="shared" si="0"/>
        <v>21</v>
      </c>
      <c r="L18" s="206">
        <f t="shared" si="1"/>
        <v>15</v>
      </c>
    </row>
    <row r="19" spans="1:12" x14ac:dyDescent="0.25">
      <c r="A19" s="439" t="s">
        <v>480</v>
      </c>
      <c r="B19" s="440"/>
      <c r="C19" s="48">
        <f t="shared" ref="C19:J19" si="6">SUM(C16:C18)</f>
        <v>519</v>
      </c>
      <c r="D19" s="48">
        <f t="shared" si="6"/>
        <v>406</v>
      </c>
      <c r="E19" s="48">
        <f t="shared" si="6"/>
        <v>15</v>
      </c>
      <c r="F19" s="48">
        <f t="shared" si="6"/>
        <v>10</v>
      </c>
      <c r="G19" s="48">
        <f t="shared" si="6"/>
        <v>186</v>
      </c>
      <c r="H19" s="48">
        <f t="shared" si="6"/>
        <v>130</v>
      </c>
      <c r="I19" s="48">
        <f t="shared" si="6"/>
        <v>3</v>
      </c>
      <c r="J19" s="48">
        <f t="shared" si="6"/>
        <v>1</v>
      </c>
      <c r="K19" s="67">
        <f t="shared" si="0"/>
        <v>723</v>
      </c>
      <c r="L19" s="206">
        <f t="shared" si="1"/>
        <v>547</v>
      </c>
    </row>
    <row r="20" spans="1:12" x14ac:dyDescent="0.25">
      <c r="A20" s="207" t="s">
        <v>481</v>
      </c>
      <c r="B20" s="50">
        <v>1</v>
      </c>
      <c r="C20" s="278">
        <v>233</v>
      </c>
      <c r="D20" s="278">
        <v>200</v>
      </c>
      <c r="E20" s="278">
        <v>11</v>
      </c>
      <c r="F20" s="278">
        <v>11</v>
      </c>
      <c r="G20" s="278">
        <v>66</v>
      </c>
      <c r="H20" s="278">
        <v>65</v>
      </c>
      <c r="I20" s="278">
        <v>0</v>
      </c>
      <c r="J20" s="278">
        <v>0</v>
      </c>
      <c r="K20" s="67">
        <f t="shared" si="0"/>
        <v>310</v>
      </c>
      <c r="L20" s="206">
        <f t="shared" si="1"/>
        <v>276</v>
      </c>
    </row>
    <row r="21" spans="1:12" x14ac:dyDescent="0.25">
      <c r="A21" s="170"/>
      <c r="B21" s="50">
        <v>2</v>
      </c>
      <c r="C21" s="278">
        <v>182</v>
      </c>
      <c r="D21" s="278">
        <v>144</v>
      </c>
      <c r="E21" s="278">
        <v>3</v>
      </c>
      <c r="F21" s="278">
        <v>2</v>
      </c>
      <c r="G21" s="278">
        <v>33</v>
      </c>
      <c r="H21" s="278">
        <v>32</v>
      </c>
      <c r="I21" s="278">
        <v>0</v>
      </c>
      <c r="J21" s="278">
        <v>0</v>
      </c>
      <c r="K21" s="67">
        <v>218</v>
      </c>
      <c r="L21" s="206">
        <f t="shared" si="1"/>
        <v>178</v>
      </c>
    </row>
    <row r="22" spans="1:12" x14ac:dyDescent="0.25">
      <c r="A22" s="170"/>
      <c r="B22" s="50">
        <v>3</v>
      </c>
      <c r="C22" s="278">
        <v>5</v>
      </c>
      <c r="D22" s="278">
        <v>4</v>
      </c>
      <c r="E22" s="278">
        <v>0</v>
      </c>
      <c r="F22" s="278">
        <v>0</v>
      </c>
      <c r="G22" s="278">
        <v>8</v>
      </c>
      <c r="H22" s="278">
        <v>5</v>
      </c>
      <c r="I22" s="278">
        <v>2</v>
      </c>
      <c r="J22" s="278">
        <v>2</v>
      </c>
      <c r="K22" s="67">
        <f t="shared" si="0"/>
        <v>15</v>
      </c>
      <c r="L22" s="206">
        <f t="shared" si="1"/>
        <v>11</v>
      </c>
    </row>
    <row r="23" spans="1:12" ht="16.5" thickBot="1" x14ac:dyDescent="0.3">
      <c r="A23" s="439" t="s">
        <v>482</v>
      </c>
      <c r="B23" s="440"/>
      <c r="C23" s="48">
        <f t="shared" ref="C23:J23" si="7">SUM(C20:C22)</f>
        <v>420</v>
      </c>
      <c r="D23" s="48">
        <f t="shared" si="7"/>
        <v>348</v>
      </c>
      <c r="E23" s="48">
        <f t="shared" si="7"/>
        <v>14</v>
      </c>
      <c r="F23" s="48">
        <f t="shared" si="7"/>
        <v>13</v>
      </c>
      <c r="G23" s="48">
        <f t="shared" si="7"/>
        <v>107</v>
      </c>
      <c r="H23" s="48">
        <f t="shared" si="7"/>
        <v>102</v>
      </c>
      <c r="I23" s="48">
        <f t="shared" si="7"/>
        <v>2</v>
      </c>
      <c r="J23" s="48">
        <f t="shared" si="7"/>
        <v>2</v>
      </c>
      <c r="K23" s="67">
        <f t="shared" si="0"/>
        <v>543</v>
      </c>
      <c r="L23" s="206">
        <f t="shared" si="1"/>
        <v>465</v>
      </c>
    </row>
    <row r="24" spans="1:12" x14ac:dyDescent="0.25">
      <c r="A24" s="275" t="s">
        <v>69</v>
      </c>
      <c r="B24" s="213">
        <v>1</v>
      </c>
      <c r="C24" s="280">
        <f t="shared" ref="C24:L24" si="8">C4+C8+C12+C16+C20</f>
        <v>888</v>
      </c>
      <c r="D24" s="280">
        <f t="shared" si="8"/>
        <v>715</v>
      </c>
      <c r="E24" s="280">
        <f t="shared" si="8"/>
        <v>29</v>
      </c>
      <c r="F24" s="280">
        <f t="shared" si="8"/>
        <v>22</v>
      </c>
      <c r="G24" s="280">
        <f t="shared" si="8"/>
        <v>197</v>
      </c>
      <c r="H24" s="280">
        <f t="shared" si="8"/>
        <v>151</v>
      </c>
      <c r="I24" s="280">
        <f t="shared" si="8"/>
        <v>1</v>
      </c>
      <c r="J24" s="280">
        <f t="shared" si="8"/>
        <v>1</v>
      </c>
      <c r="K24" s="280">
        <f t="shared" si="8"/>
        <v>1115</v>
      </c>
      <c r="L24" s="280">
        <f t="shared" si="8"/>
        <v>889</v>
      </c>
    </row>
    <row r="25" spans="1:12" x14ac:dyDescent="0.25">
      <c r="A25" s="276"/>
      <c r="B25" s="115">
        <v>2</v>
      </c>
      <c r="C25" s="281">
        <f t="shared" ref="C25:L25" si="9">C5+C9+C13+C17+C21</f>
        <v>744</v>
      </c>
      <c r="D25" s="281">
        <f t="shared" si="9"/>
        <v>587</v>
      </c>
      <c r="E25" s="281">
        <f t="shared" si="9"/>
        <v>13</v>
      </c>
      <c r="F25" s="281">
        <f t="shared" si="9"/>
        <v>7</v>
      </c>
      <c r="G25" s="281">
        <f t="shared" si="9"/>
        <v>162</v>
      </c>
      <c r="H25" s="281">
        <f t="shared" si="9"/>
        <v>125</v>
      </c>
      <c r="I25" s="281">
        <f t="shared" si="9"/>
        <v>0</v>
      </c>
      <c r="J25" s="281">
        <f t="shared" si="9"/>
        <v>0</v>
      </c>
      <c r="K25" s="281">
        <v>919</v>
      </c>
      <c r="L25" s="281">
        <f t="shared" si="9"/>
        <v>719</v>
      </c>
    </row>
    <row r="26" spans="1:12" ht="16.5" thickBot="1" x14ac:dyDescent="0.3">
      <c r="A26" s="214"/>
      <c r="B26" s="122">
        <v>3</v>
      </c>
      <c r="C26" s="282">
        <f t="shared" ref="C26:L26" si="10">C6+C10+C14+C18+C22</f>
        <v>34</v>
      </c>
      <c r="D26" s="282">
        <f t="shared" si="10"/>
        <v>22</v>
      </c>
      <c r="E26" s="282">
        <f t="shared" si="10"/>
        <v>2</v>
      </c>
      <c r="F26" s="282">
        <f t="shared" si="10"/>
        <v>0</v>
      </c>
      <c r="G26" s="282">
        <f t="shared" si="10"/>
        <v>15</v>
      </c>
      <c r="H26" s="282">
        <f t="shared" si="10"/>
        <v>10</v>
      </c>
      <c r="I26" s="282">
        <f t="shared" si="10"/>
        <v>4</v>
      </c>
      <c r="J26" s="282">
        <f t="shared" si="10"/>
        <v>2</v>
      </c>
      <c r="K26" s="282">
        <f t="shared" si="10"/>
        <v>55</v>
      </c>
      <c r="L26" s="282">
        <f t="shared" si="10"/>
        <v>34</v>
      </c>
    </row>
    <row r="27" spans="1:12" ht="16.5" thickBot="1" x14ac:dyDescent="0.3">
      <c r="A27" s="434" t="s">
        <v>484</v>
      </c>
      <c r="B27" s="435"/>
      <c r="C27" s="177">
        <f t="shared" ref="C27:L27" si="11">C7+C11+C15+C19+C23</f>
        <v>1666</v>
      </c>
      <c r="D27" s="177">
        <f t="shared" si="11"/>
        <v>1324</v>
      </c>
      <c r="E27" s="177">
        <f t="shared" si="11"/>
        <v>44</v>
      </c>
      <c r="F27" s="177">
        <f t="shared" si="11"/>
        <v>29</v>
      </c>
      <c r="G27" s="177">
        <f t="shared" si="11"/>
        <v>374</v>
      </c>
      <c r="H27" s="177">
        <f t="shared" si="11"/>
        <v>286</v>
      </c>
      <c r="I27" s="177">
        <f t="shared" si="11"/>
        <v>5</v>
      </c>
      <c r="J27" s="177">
        <f t="shared" si="11"/>
        <v>3</v>
      </c>
      <c r="K27" s="177">
        <f t="shared" si="11"/>
        <v>2089</v>
      </c>
      <c r="L27" s="177">
        <f t="shared" si="11"/>
        <v>1642</v>
      </c>
    </row>
    <row r="28" spans="1:12" x14ac:dyDescent="0.25">
      <c r="A28" s="16"/>
    </row>
  </sheetData>
  <mergeCells count="12">
    <mergeCell ref="A27:B27"/>
    <mergeCell ref="A7:B7"/>
    <mergeCell ref="A11:B11"/>
    <mergeCell ref="A15:B15"/>
    <mergeCell ref="A19:B19"/>
    <mergeCell ref="A23:B23"/>
    <mergeCell ref="A1:L1"/>
    <mergeCell ref="C2:F2"/>
    <mergeCell ref="G2:J2"/>
    <mergeCell ref="K2:L2"/>
    <mergeCell ref="A2:A3"/>
    <mergeCell ref="B2:B3"/>
  </mergeCells>
  <phoneticPr fontId="2" type="noConversion"/>
  <pageMargins left="0.75" right="0.75" top="1" bottom="1" header="0.4921259845" footer="0.4921259845"/>
  <pageSetup paperSize="9" scale="70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="70" zoomScaleNormal="70" zoomScaleSheetLayoutView="100" workbookViewId="0">
      <selection activeCell="M62" sqref="M62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55" t="s">
        <v>70</v>
      </c>
      <c r="B1" s="455"/>
      <c r="C1" s="455"/>
      <c r="D1" s="455"/>
      <c r="E1" s="455"/>
      <c r="F1" s="455"/>
      <c r="G1" s="455"/>
      <c r="H1" s="455"/>
      <c r="I1" s="455"/>
      <c r="J1" s="455"/>
    </row>
    <row r="2" spans="1:11" ht="16.5" thickBot="1" x14ac:dyDescent="0.3">
      <c r="A2" s="452" t="s">
        <v>54</v>
      </c>
      <c r="B2" s="452"/>
      <c r="C2" s="452"/>
      <c r="D2" s="452"/>
      <c r="E2" s="452"/>
      <c r="F2" s="452"/>
      <c r="G2" s="452"/>
      <c r="H2" s="452"/>
      <c r="I2" s="452"/>
      <c r="J2" s="452"/>
      <c r="K2" s="15"/>
    </row>
    <row r="3" spans="1:11" ht="30.75" thickBot="1" x14ac:dyDescent="0.3">
      <c r="A3" s="70" t="s">
        <v>71</v>
      </c>
      <c r="B3" s="75" t="s">
        <v>72</v>
      </c>
      <c r="C3" s="75" t="s">
        <v>73</v>
      </c>
      <c r="D3" s="76" t="s">
        <v>74</v>
      </c>
      <c r="E3" s="76" t="s">
        <v>75</v>
      </c>
      <c r="F3" s="76" t="s">
        <v>76</v>
      </c>
      <c r="G3" s="77" t="s">
        <v>77</v>
      </c>
      <c r="H3" s="77" t="s">
        <v>78</v>
      </c>
      <c r="I3" s="77" t="s">
        <v>79</v>
      </c>
      <c r="J3" s="78" t="s">
        <v>80</v>
      </c>
    </row>
    <row r="4" spans="1:11" x14ac:dyDescent="0.25">
      <c r="A4" s="297" t="s">
        <v>453</v>
      </c>
      <c r="B4" s="298">
        <v>20</v>
      </c>
      <c r="C4" s="298">
        <v>58</v>
      </c>
      <c r="D4" s="298">
        <v>58</v>
      </c>
      <c r="E4" s="298">
        <v>58</v>
      </c>
      <c r="F4" s="298">
        <v>41</v>
      </c>
      <c r="G4" s="117">
        <f>IFERROR(C4/B4,0)</f>
        <v>2.9</v>
      </c>
      <c r="H4" s="117">
        <f>IFERROR(E4/D4,0)</f>
        <v>1</v>
      </c>
      <c r="I4" s="117">
        <f>IFERROR(F4/E4,0)</f>
        <v>0.7068965517241379</v>
      </c>
      <c r="J4" s="117">
        <f>IFERROR(F4/B4,0)</f>
        <v>2.0499999999999998</v>
      </c>
    </row>
    <row r="5" spans="1:11" x14ac:dyDescent="0.25">
      <c r="A5" s="297" t="s">
        <v>455</v>
      </c>
      <c r="B5" s="298">
        <v>100</v>
      </c>
      <c r="C5" s="298">
        <v>124</v>
      </c>
      <c r="D5" s="298">
        <v>124</v>
      </c>
      <c r="E5" s="298">
        <v>124</v>
      </c>
      <c r="F5" s="298">
        <v>35</v>
      </c>
      <c r="G5" s="118">
        <f>IFERROR(C5/B5,0)</f>
        <v>1.24</v>
      </c>
      <c r="H5" s="118">
        <f t="shared" ref="H5:H27" si="0">IFERROR(E5/D5,0)</f>
        <v>1</v>
      </c>
      <c r="I5" s="118">
        <f t="shared" ref="I5:I27" si="1">IFERROR(F5/E5,0)</f>
        <v>0.28225806451612906</v>
      </c>
      <c r="J5" s="118">
        <f t="shared" ref="J5:J27" si="2">IFERROR(F5/B5,0)</f>
        <v>0.35</v>
      </c>
    </row>
    <row r="6" spans="1:11" x14ac:dyDescent="0.25">
      <c r="A6" s="297" t="s">
        <v>456</v>
      </c>
      <c r="B6" s="298">
        <v>20</v>
      </c>
      <c r="C6" s="298">
        <v>17</v>
      </c>
      <c r="D6" s="298">
        <v>17</v>
      </c>
      <c r="E6" s="298">
        <v>17</v>
      </c>
      <c r="F6" s="298">
        <v>13</v>
      </c>
      <c r="G6" s="118">
        <f t="shared" ref="G6:G31" si="3">IFERROR(C6/B6,0)</f>
        <v>0.85</v>
      </c>
      <c r="H6" s="118">
        <f t="shared" si="0"/>
        <v>1</v>
      </c>
      <c r="I6" s="118">
        <f t="shared" si="1"/>
        <v>0.76470588235294112</v>
      </c>
      <c r="J6" s="118">
        <f t="shared" si="2"/>
        <v>0.65</v>
      </c>
    </row>
    <row r="7" spans="1:11" x14ac:dyDescent="0.25">
      <c r="A7" s="297" t="s">
        <v>457</v>
      </c>
      <c r="B7" s="298">
        <v>60</v>
      </c>
      <c r="C7" s="298">
        <v>160</v>
      </c>
      <c r="D7" s="298">
        <v>160</v>
      </c>
      <c r="E7" s="298">
        <v>112</v>
      </c>
      <c r="F7" s="298">
        <v>61</v>
      </c>
      <c r="G7" s="118">
        <f t="shared" si="3"/>
        <v>2.6666666666666665</v>
      </c>
      <c r="H7" s="118">
        <f t="shared" si="0"/>
        <v>0.7</v>
      </c>
      <c r="I7" s="118">
        <f t="shared" si="1"/>
        <v>0.5446428571428571</v>
      </c>
      <c r="J7" s="118">
        <f t="shared" si="2"/>
        <v>1.0166666666666666</v>
      </c>
    </row>
    <row r="8" spans="1:11" x14ac:dyDescent="0.25">
      <c r="A8" s="297" t="s">
        <v>458</v>
      </c>
      <c r="B8" s="298">
        <v>420</v>
      </c>
      <c r="C8" s="298">
        <v>458</v>
      </c>
      <c r="D8" s="298">
        <v>458</v>
      </c>
      <c r="E8" s="298">
        <v>419</v>
      </c>
      <c r="F8" s="298">
        <v>201</v>
      </c>
      <c r="G8" s="118">
        <f t="shared" si="3"/>
        <v>1.0904761904761904</v>
      </c>
      <c r="H8" s="118">
        <f t="shared" si="0"/>
        <v>0.91484716157205237</v>
      </c>
      <c r="I8" s="118">
        <f t="shared" si="1"/>
        <v>0.47971360381861577</v>
      </c>
      <c r="J8" s="118">
        <f t="shared" si="2"/>
        <v>0.47857142857142859</v>
      </c>
    </row>
    <row r="9" spans="1:11" x14ac:dyDescent="0.25">
      <c r="A9" s="297" t="s">
        <v>317</v>
      </c>
      <c r="B9" s="298">
        <v>45</v>
      </c>
      <c r="C9" s="298">
        <v>60</v>
      </c>
      <c r="D9" s="298">
        <v>60</v>
      </c>
      <c r="E9" s="298">
        <v>55</v>
      </c>
      <c r="F9" s="298">
        <v>29</v>
      </c>
      <c r="G9" s="118">
        <f t="shared" si="3"/>
        <v>1.3333333333333333</v>
      </c>
      <c r="H9" s="118">
        <f t="shared" si="0"/>
        <v>0.91666666666666663</v>
      </c>
      <c r="I9" s="118">
        <f t="shared" si="1"/>
        <v>0.52727272727272723</v>
      </c>
      <c r="J9" s="118">
        <f t="shared" si="2"/>
        <v>0.64444444444444449</v>
      </c>
    </row>
    <row r="10" spans="1:11" x14ac:dyDescent="0.25">
      <c r="A10" s="297" t="s">
        <v>333</v>
      </c>
      <c r="B10" s="298">
        <v>20</v>
      </c>
      <c r="C10" s="298">
        <v>6</v>
      </c>
      <c r="D10" s="298">
        <v>6</v>
      </c>
      <c r="E10" s="298">
        <v>6</v>
      </c>
      <c r="F10" s="298">
        <v>2</v>
      </c>
      <c r="G10" s="118">
        <f t="shared" si="3"/>
        <v>0.3</v>
      </c>
      <c r="H10" s="118">
        <f t="shared" si="0"/>
        <v>1</v>
      </c>
      <c r="I10" s="118">
        <f t="shared" si="1"/>
        <v>0.33333333333333331</v>
      </c>
      <c r="J10" s="118">
        <f t="shared" si="2"/>
        <v>0.1</v>
      </c>
    </row>
    <row r="11" spans="1:11" x14ac:dyDescent="0.25">
      <c r="A11" s="297" t="s">
        <v>459</v>
      </c>
      <c r="B11" s="298">
        <v>75</v>
      </c>
      <c r="C11" s="298">
        <v>78</v>
      </c>
      <c r="D11" s="298">
        <v>77</v>
      </c>
      <c r="E11" s="298">
        <v>77</v>
      </c>
      <c r="F11" s="298">
        <v>39</v>
      </c>
      <c r="G11" s="118">
        <f t="shared" si="3"/>
        <v>1.04</v>
      </c>
      <c r="H11" s="118">
        <f t="shared" si="0"/>
        <v>1</v>
      </c>
      <c r="I11" s="118">
        <f t="shared" si="1"/>
        <v>0.50649350649350644</v>
      </c>
      <c r="J11" s="118">
        <f t="shared" si="2"/>
        <v>0.52</v>
      </c>
    </row>
    <row r="12" spans="1:11" x14ac:dyDescent="0.25">
      <c r="A12" s="297" t="s">
        <v>350</v>
      </c>
      <c r="B12" s="298">
        <v>100</v>
      </c>
      <c r="C12" s="298">
        <v>163</v>
      </c>
      <c r="D12" s="298">
        <v>163</v>
      </c>
      <c r="E12" s="298">
        <v>163</v>
      </c>
      <c r="F12" s="298">
        <v>111</v>
      </c>
      <c r="G12" s="118">
        <f t="shared" si="3"/>
        <v>1.63</v>
      </c>
      <c r="H12" s="118">
        <f t="shared" si="0"/>
        <v>1</v>
      </c>
      <c r="I12" s="118">
        <f t="shared" si="1"/>
        <v>0.68098159509202449</v>
      </c>
      <c r="J12" s="118">
        <f t="shared" si="2"/>
        <v>1.1100000000000001</v>
      </c>
    </row>
    <row r="13" spans="1:11" x14ac:dyDescent="0.25">
      <c r="A13" s="297" t="s">
        <v>360</v>
      </c>
      <c r="B13" s="298">
        <v>20</v>
      </c>
      <c r="C13" s="298">
        <v>16</v>
      </c>
      <c r="D13" s="298">
        <v>16</v>
      </c>
      <c r="E13" s="298">
        <v>15</v>
      </c>
      <c r="F13" s="298">
        <v>7</v>
      </c>
      <c r="G13" s="118">
        <f t="shared" si="3"/>
        <v>0.8</v>
      </c>
      <c r="H13" s="118">
        <f t="shared" si="0"/>
        <v>0.9375</v>
      </c>
      <c r="I13" s="118">
        <f t="shared" si="1"/>
        <v>0.46666666666666667</v>
      </c>
      <c r="J13" s="118">
        <f t="shared" si="2"/>
        <v>0.35</v>
      </c>
    </row>
    <row r="14" spans="1:11" x14ac:dyDescent="0.25">
      <c r="A14" s="297" t="s">
        <v>461</v>
      </c>
      <c r="B14" s="298">
        <v>90</v>
      </c>
      <c r="C14" s="298">
        <v>239</v>
      </c>
      <c r="D14" s="298">
        <v>210</v>
      </c>
      <c r="E14" s="298">
        <v>151</v>
      </c>
      <c r="F14" s="298">
        <v>79</v>
      </c>
      <c r="G14" s="118">
        <f t="shared" si="3"/>
        <v>2.6555555555555554</v>
      </c>
      <c r="H14" s="118">
        <f t="shared" si="0"/>
        <v>0.71904761904761905</v>
      </c>
      <c r="I14" s="118">
        <f t="shared" si="1"/>
        <v>0.52317880794701987</v>
      </c>
      <c r="J14" s="118">
        <f t="shared" si="2"/>
        <v>0.87777777777777777</v>
      </c>
    </row>
    <row r="15" spans="1:11" x14ac:dyDescent="0.25">
      <c r="A15" s="297" t="s">
        <v>462</v>
      </c>
      <c r="B15" s="298">
        <v>70</v>
      </c>
      <c r="C15" s="298">
        <v>156</v>
      </c>
      <c r="D15" s="298">
        <v>156</v>
      </c>
      <c r="E15" s="298">
        <v>156</v>
      </c>
      <c r="F15" s="298">
        <v>76</v>
      </c>
      <c r="G15" s="118">
        <f t="shared" si="3"/>
        <v>2.2285714285714286</v>
      </c>
      <c r="H15" s="118">
        <f t="shared" si="0"/>
        <v>1</v>
      </c>
      <c r="I15" s="118">
        <f t="shared" si="1"/>
        <v>0.48717948717948717</v>
      </c>
      <c r="J15" s="118">
        <f t="shared" si="2"/>
        <v>1.0857142857142856</v>
      </c>
    </row>
    <row r="16" spans="1:11" x14ac:dyDescent="0.25">
      <c r="A16" s="297" t="s">
        <v>463</v>
      </c>
      <c r="B16" s="298">
        <v>30</v>
      </c>
      <c r="C16" s="298">
        <v>44</v>
      </c>
      <c r="D16" s="298">
        <v>44</v>
      </c>
      <c r="E16" s="298">
        <v>44</v>
      </c>
      <c r="F16" s="298">
        <v>18</v>
      </c>
      <c r="G16" s="118">
        <f t="shared" si="3"/>
        <v>1.4666666666666666</v>
      </c>
      <c r="H16" s="118">
        <f t="shared" si="0"/>
        <v>1</v>
      </c>
      <c r="I16" s="118">
        <f t="shared" si="1"/>
        <v>0.40909090909090912</v>
      </c>
      <c r="J16" s="118">
        <f t="shared" si="2"/>
        <v>0.6</v>
      </c>
    </row>
    <row r="17" spans="1:10" x14ac:dyDescent="0.25">
      <c r="A17" s="297" t="s">
        <v>464</v>
      </c>
      <c r="B17" s="298">
        <v>50</v>
      </c>
      <c r="C17" s="298">
        <v>226</v>
      </c>
      <c r="D17" s="298">
        <v>226</v>
      </c>
      <c r="E17" s="298">
        <v>118</v>
      </c>
      <c r="F17" s="298">
        <v>58</v>
      </c>
      <c r="G17" s="118">
        <f t="shared" si="3"/>
        <v>4.5199999999999996</v>
      </c>
      <c r="H17" s="118">
        <f t="shared" si="0"/>
        <v>0.52212389380530977</v>
      </c>
      <c r="I17" s="118">
        <f t="shared" si="1"/>
        <v>0.49152542372881358</v>
      </c>
      <c r="J17" s="118">
        <f t="shared" si="2"/>
        <v>1.1599999999999999</v>
      </c>
    </row>
    <row r="18" spans="1:10" x14ac:dyDescent="0.25">
      <c r="A18" s="297" t="s">
        <v>466</v>
      </c>
      <c r="B18" s="298">
        <v>20</v>
      </c>
      <c r="C18" s="298">
        <v>30</v>
      </c>
      <c r="D18" s="298">
        <v>30</v>
      </c>
      <c r="E18" s="298">
        <v>30</v>
      </c>
      <c r="F18" s="298">
        <v>13</v>
      </c>
      <c r="G18" s="118">
        <f t="shared" si="3"/>
        <v>1.5</v>
      </c>
      <c r="H18" s="118">
        <f t="shared" si="0"/>
        <v>1</v>
      </c>
      <c r="I18" s="118">
        <f t="shared" si="1"/>
        <v>0.43333333333333335</v>
      </c>
      <c r="J18" s="118">
        <f t="shared" si="2"/>
        <v>0.65</v>
      </c>
    </row>
    <row r="19" spans="1:10" x14ac:dyDescent="0.25">
      <c r="A19" s="297" t="s">
        <v>465</v>
      </c>
      <c r="B19" s="298">
        <v>80</v>
      </c>
      <c r="C19" s="298">
        <v>90</v>
      </c>
      <c r="D19" s="298">
        <v>90</v>
      </c>
      <c r="E19" s="298">
        <v>90</v>
      </c>
      <c r="F19" s="298">
        <v>53</v>
      </c>
      <c r="G19" s="118">
        <f t="shared" si="3"/>
        <v>1.125</v>
      </c>
      <c r="H19" s="118">
        <f t="shared" si="0"/>
        <v>1</v>
      </c>
      <c r="I19" s="118">
        <f t="shared" si="1"/>
        <v>0.58888888888888891</v>
      </c>
      <c r="J19" s="118">
        <f t="shared" si="2"/>
        <v>0.66249999999999998</v>
      </c>
    </row>
    <row r="20" spans="1:10" x14ac:dyDescent="0.25">
      <c r="A20" s="297" t="s">
        <v>467</v>
      </c>
      <c r="B20" s="298">
        <v>1805</v>
      </c>
      <c r="C20" s="298">
        <v>1247</v>
      </c>
      <c r="D20" s="298">
        <v>1203</v>
      </c>
      <c r="E20" s="298">
        <v>1188</v>
      </c>
      <c r="F20" s="298">
        <v>558</v>
      </c>
      <c r="G20" s="118">
        <f t="shared" si="3"/>
        <v>0.69085872576177287</v>
      </c>
      <c r="H20" s="118">
        <f t="shared" si="0"/>
        <v>0.98753117206982544</v>
      </c>
      <c r="I20" s="118">
        <f t="shared" si="1"/>
        <v>0.46969696969696972</v>
      </c>
      <c r="J20" s="118">
        <f t="shared" si="2"/>
        <v>0.30914127423822713</v>
      </c>
    </row>
    <row r="21" spans="1:10" x14ac:dyDescent="0.25">
      <c r="A21" s="297" t="s">
        <v>469</v>
      </c>
      <c r="B21" s="298">
        <v>80</v>
      </c>
      <c r="C21" s="298">
        <v>159</v>
      </c>
      <c r="D21" s="298">
        <v>159</v>
      </c>
      <c r="E21" s="298">
        <v>159</v>
      </c>
      <c r="F21" s="298">
        <v>101</v>
      </c>
      <c r="G21" s="118">
        <f t="shared" si="3"/>
        <v>1.9875</v>
      </c>
      <c r="H21" s="118">
        <f t="shared" si="0"/>
        <v>1</v>
      </c>
      <c r="I21" s="118">
        <f t="shared" si="1"/>
        <v>0.63522012578616349</v>
      </c>
      <c r="J21" s="118">
        <f t="shared" si="2"/>
        <v>1.2625</v>
      </c>
    </row>
    <row r="22" spans="1:10" x14ac:dyDescent="0.25">
      <c r="A22" s="297" t="s">
        <v>485</v>
      </c>
      <c r="B22" s="298">
        <v>38</v>
      </c>
      <c r="C22" s="298">
        <v>22</v>
      </c>
      <c r="D22" s="298">
        <v>22</v>
      </c>
      <c r="E22" s="298">
        <v>21</v>
      </c>
      <c r="F22" s="298">
        <v>7</v>
      </c>
      <c r="G22" s="118">
        <f t="shared" si="3"/>
        <v>0.57894736842105265</v>
      </c>
      <c r="H22" s="118">
        <f t="shared" si="0"/>
        <v>0.95454545454545459</v>
      </c>
      <c r="I22" s="118">
        <f t="shared" si="1"/>
        <v>0.33333333333333331</v>
      </c>
      <c r="J22" s="118">
        <f t="shared" si="2"/>
        <v>0.18421052631578946</v>
      </c>
    </row>
    <row r="23" spans="1:10" x14ac:dyDescent="0.25">
      <c r="A23" s="297" t="s">
        <v>468</v>
      </c>
      <c r="B23" s="298">
        <v>15</v>
      </c>
      <c r="C23" s="298">
        <v>64</v>
      </c>
      <c r="D23" s="298">
        <v>43</v>
      </c>
      <c r="E23" s="298">
        <v>35</v>
      </c>
      <c r="F23" s="298">
        <v>30</v>
      </c>
      <c r="G23" s="118">
        <f t="shared" si="3"/>
        <v>4.2666666666666666</v>
      </c>
      <c r="H23" s="118">
        <f t="shared" si="0"/>
        <v>0.81395348837209303</v>
      </c>
      <c r="I23" s="118">
        <f t="shared" si="1"/>
        <v>0.8571428571428571</v>
      </c>
      <c r="J23" s="118">
        <f t="shared" si="2"/>
        <v>2</v>
      </c>
    </row>
    <row r="24" spans="1:10" x14ac:dyDescent="0.25">
      <c r="A24" s="297" t="s">
        <v>470</v>
      </c>
      <c r="B24" s="298">
        <v>40</v>
      </c>
      <c r="C24" s="298">
        <v>107</v>
      </c>
      <c r="D24" s="298">
        <v>107</v>
      </c>
      <c r="E24" s="298">
        <v>77</v>
      </c>
      <c r="F24" s="298">
        <v>55</v>
      </c>
      <c r="G24" s="118">
        <f t="shared" si="3"/>
        <v>2.6749999999999998</v>
      </c>
      <c r="H24" s="118">
        <f t="shared" si="0"/>
        <v>0.71962616822429903</v>
      </c>
      <c r="I24" s="118">
        <f t="shared" si="1"/>
        <v>0.7142857142857143</v>
      </c>
      <c r="J24" s="118">
        <f t="shared" si="2"/>
        <v>1.375</v>
      </c>
    </row>
    <row r="25" spans="1:10" x14ac:dyDescent="0.25">
      <c r="A25" s="297"/>
      <c r="B25" s="298"/>
      <c r="C25" s="298"/>
      <c r="D25" s="298"/>
      <c r="E25" s="298"/>
      <c r="F25" s="298"/>
      <c r="G25" s="118">
        <f t="shared" si="3"/>
        <v>0</v>
      </c>
      <c r="H25" s="118">
        <f t="shared" si="0"/>
        <v>0</v>
      </c>
      <c r="I25" s="118">
        <f t="shared" si="1"/>
        <v>0</v>
      </c>
      <c r="J25" s="118">
        <f t="shared" si="2"/>
        <v>0</v>
      </c>
    </row>
    <row r="26" spans="1:10" x14ac:dyDescent="0.25">
      <c r="A26" s="28"/>
      <c r="B26" s="29"/>
      <c r="C26" s="29"/>
      <c r="D26" s="29"/>
      <c r="E26" s="29"/>
      <c r="F26" s="29"/>
      <c r="G26" s="118">
        <f t="shared" si="3"/>
        <v>0</v>
      </c>
      <c r="H26" s="118">
        <f t="shared" si="0"/>
        <v>0</v>
      </c>
      <c r="I26" s="118">
        <f t="shared" si="1"/>
        <v>0</v>
      </c>
      <c r="J26" s="118">
        <f t="shared" si="2"/>
        <v>0</v>
      </c>
    </row>
    <row r="27" spans="1:10" x14ac:dyDescent="0.25">
      <c r="A27" s="28"/>
      <c r="B27" s="29"/>
      <c r="C27" s="29"/>
      <c r="D27" s="29"/>
      <c r="E27" s="29"/>
      <c r="F27" s="29"/>
      <c r="G27" s="118">
        <f t="shared" si="3"/>
        <v>0</v>
      </c>
      <c r="H27" s="118">
        <f t="shared" si="0"/>
        <v>0</v>
      </c>
      <c r="I27" s="118">
        <f t="shared" si="1"/>
        <v>0</v>
      </c>
      <c r="J27" s="118">
        <f t="shared" si="2"/>
        <v>0</v>
      </c>
    </row>
    <row r="28" spans="1:10" x14ac:dyDescent="0.25">
      <c r="A28" s="28"/>
      <c r="B28" s="29"/>
      <c r="C28" s="29"/>
      <c r="D28" s="29"/>
      <c r="E28" s="29"/>
      <c r="F28" s="29"/>
      <c r="G28" s="118">
        <f t="shared" si="3"/>
        <v>0</v>
      </c>
      <c r="H28" s="118">
        <f t="shared" ref="H28:I31" si="4">IFERROR(E28/D28,0)</f>
        <v>0</v>
      </c>
      <c r="I28" s="118">
        <f t="shared" si="4"/>
        <v>0</v>
      </c>
      <c r="J28" s="118">
        <f>IFERROR(F28/B28,0)</f>
        <v>0</v>
      </c>
    </row>
    <row r="29" spans="1:10" x14ac:dyDescent="0.25">
      <c r="A29" s="28"/>
      <c r="B29" s="29"/>
      <c r="C29" s="29"/>
      <c r="D29" s="29"/>
      <c r="E29" s="29"/>
      <c r="F29" s="29"/>
      <c r="G29" s="118">
        <f t="shared" si="3"/>
        <v>0</v>
      </c>
      <c r="H29" s="118">
        <f t="shared" si="4"/>
        <v>0</v>
      </c>
      <c r="I29" s="118">
        <f t="shared" si="4"/>
        <v>0</v>
      </c>
      <c r="J29" s="118">
        <f>IFERROR(F29/B29,0)</f>
        <v>0</v>
      </c>
    </row>
    <row r="30" spans="1:10" x14ac:dyDescent="0.25">
      <c r="A30" s="31"/>
      <c r="B30" s="30"/>
      <c r="C30" s="30"/>
      <c r="D30" s="30"/>
      <c r="E30" s="30"/>
      <c r="F30" s="30"/>
      <c r="G30" s="118">
        <f t="shared" si="3"/>
        <v>0</v>
      </c>
      <c r="H30" s="118">
        <f t="shared" si="4"/>
        <v>0</v>
      </c>
      <c r="I30" s="118">
        <f t="shared" si="4"/>
        <v>0</v>
      </c>
      <c r="J30" s="118">
        <f>IFERROR(F30/B30,0)</f>
        <v>0</v>
      </c>
    </row>
    <row r="31" spans="1:10" x14ac:dyDescent="0.25">
      <c r="A31" s="116" t="s">
        <v>56</v>
      </c>
      <c r="B31" s="47">
        <f>+SUM(B4:B30)</f>
        <v>3198</v>
      </c>
      <c r="C31" s="47">
        <f>+SUM(C4:C30)</f>
        <v>3524</v>
      </c>
      <c r="D31" s="47">
        <v>3498</v>
      </c>
      <c r="E31" s="47">
        <f>+SUM(E4:E30)</f>
        <v>3115</v>
      </c>
      <c r="F31" s="47">
        <f>+SUM(F4:F30)</f>
        <v>1587</v>
      </c>
      <c r="G31" s="118">
        <f t="shared" si="3"/>
        <v>1.1019387116948092</v>
      </c>
      <c r="H31" s="118">
        <f t="shared" si="4"/>
        <v>0.89050886220697545</v>
      </c>
      <c r="I31" s="118">
        <f t="shared" si="4"/>
        <v>0.50947030497592294</v>
      </c>
      <c r="J31" s="118">
        <f>IFERROR(F31/B31,0)</f>
        <v>0.49624765478424016</v>
      </c>
    </row>
    <row r="32" spans="1:10" x14ac:dyDescent="0.25">
      <c r="A32" s="32"/>
      <c r="B32" s="33"/>
      <c r="C32" s="33"/>
      <c r="D32" s="33"/>
      <c r="E32" s="33"/>
      <c r="F32" s="33"/>
      <c r="G32" s="33"/>
      <c r="H32" s="33"/>
      <c r="J32" s="33"/>
    </row>
    <row r="33" spans="1:10" ht="16.5" thickBot="1" x14ac:dyDescent="0.3">
      <c r="A33" s="453" t="s">
        <v>55</v>
      </c>
      <c r="B33" s="454"/>
      <c r="C33" s="454"/>
      <c r="D33" s="454"/>
      <c r="E33" s="454"/>
      <c r="F33" s="454"/>
      <c r="G33" s="454"/>
      <c r="H33" s="454"/>
      <c r="I33" s="454"/>
      <c r="J33" s="454"/>
    </row>
    <row r="34" spans="1:10" ht="32.25" thickBot="1" x14ac:dyDescent="0.3">
      <c r="A34" s="70" t="s">
        <v>71</v>
      </c>
      <c r="B34" s="71" t="s">
        <v>72</v>
      </c>
      <c r="C34" s="71" t="s">
        <v>73</v>
      </c>
      <c r="D34" s="72" t="s">
        <v>74</v>
      </c>
      <c r="E34" s="72" t="s">
        <v>75</v>
      </c>
      <c r="F34" s="72" t="s">
        <v>76</v>
      </c>
      <c r="G34" s="73" t="s">
        <v>77</v>
      </c>
      <c r="H34" s="73" t="s">
        <v>78</v>
      </c>
      <c r="I34" s="73" t="s">
        <v>79</v>
      </c>
      <c r="J34" s="74" t="s">
        <v>80</v>
      </c>
    </row>
    <row r="35" spans="1:10" x14ac:dyDescent="0.25">
      <c r="A35" s="297" t="s">
        <v>453</v>
      </c>
      <c r="B35" s="298">
        <v>20</v>
      </c>
      <c r="C35" s="298">
        <v>33</v>
      </c>
      <c r="D35" s="298">
        <v>33</v>
      </c>
      <c r="E35" s="298">
        <v>33</v>
      </c>
      <c r="F35" s="298">
        <v>21</v>
      </c>
      <c r="G35" s="117">
        <f>IFERROR(C35/B35,0)</f>
        <v>1.65</v>
      </c>
      <c r="H35" s="117">
        <f>IFERROR(E35/D35,0)</f>
        <v>1</v>
      </c>
      <c r="I35" s="117">
        <f>IFERROR(F35/E35,0)</f>
        <v>0.63636363636363635</v>
      </c>
      <c r="J35" s="117">
        <f>IFERROR(F35/B35,0)</f>
        <v>1.05</v>
      </c>
    </row>
    <row r="36" spans="1:10" x14ac:dyDescent="0.25">
      <c r="A36" s="297" t="s">
        <v>455</v>
      </c>
      <c r="B36" s="298">
        <v>10</v>
      </c>
      <c r="C36" s="298">
        <v>20</v>
      </c>
      <c r="D36" s="298">
        <v>20</v>
      </c>
      <c r="E36" s="298">
        <v>0</v>
      </c>
      <c r="F36" s="298">
        <v>0</v>
      </c>
      <c r="G36" s="118">
        <f t="shared" ref="G36:G50" si="5">IFERROR(C36/B36,0)</f>
        <v>2</v>
      </c>
      <c r="H36" s="118">
        <f t="shared" ref="H36:H50" si="6">IFERROR(E36/D36,0)</f>
        <v>0</v>
      </c>
      <c r="I36" s="118">
        <f t="shared" ref="I36:I50" si="7">IFERROR(F36/E36,0)</f>
        <v>0</v>
      </c>
      <c r="J36" s="118">
        <f t="shared" ref="J36:J50" si="8">IFERROR(F36/B36,0)</f>
        <v>0</v>
      </c>
    </row>
    <row r="37" spans="1:10" x14ac:dyDescent="0.25">
      <c r="A37" s="297" t="s">
        <v>456</v>
      </c>
      <c r="B37" s="298">
        <v>20</v>
      </c>
      <c r="C37" s="298">
        <v>2</v>
      </c>
      <c r="D37" s="298">
        <v>2</v>
      </c>
      <c r="E37" s="298">
        <v>0</v>
      </c>
      <c r="F37" s="298">
        <v>0</v>
      </c>
      <c r="G37" s="118">
        <f t="shared" si="5"/>
        <v>0.1</v>
      </c>
      <c r="H37" s="118">
        <f t="shared" si="6"/>
        <v>0</v>
      </c>
      <c r="I37" s="118">
        <f t="shared" si="7"/>
        <v>0</v>
      </c>
      <c r="J37" s="118">
        <f t="shared" si="8"/>
        <v>0</v>
      </c>
    </row>
    <row r="38" spans="1:10" x14ac:dyDescent="0.25">
      <c r="A38" s="297" t="s">
        <v>458</v>
      </c>
      <c r="B38" s="298">
        <v>40</v>
      </c>
      <c r="C38" s="298">
        <v>46</v>
      </c>
      <c r="D38" s="298">
        <v>46</v>
      </c>
      <c r="E38" s="298">
        <v>46</v>
      </c>
      <c r="F38" s="298">
        <v>29</v>
      </c>
      <c r="G38" s="118">
        <f t="shared" si="5"/>
        <v>1.1499999999999999</v>
      </c>
      <c r="H38" s="118">
        <f t="shared" si="6"/>
        <v>1</v>
      </c>
      <c r="I38" s="118">
        <f t="shared" si="7"/>
        <v>0.63043478260869568</v>
      </c>
      <c r="J38" s="118">
        <f t="shared" si="8"/>
        <v>0.72499999999999998</v>
      </c>
    </row>
    <row r="39" spans="1:10" x14ac:dyDescent="0.25">
      <c r="A39" s="297" t="s">
        <v>317</v>
      </c>
      <c r="B39" s="298">
        <v>40</v>
      </c>
      <c r="C39" s="298">
        <v>57</v>
      </c>
      <c r="D39" s="298">
        <v>57</v>
      </c>
      <c r="E39" s="298">
        <v>57</v>
      </c>
      <c r="F39" s="298">
        <v>52</v>
      </c>
      <c r="G39" s="118">
        <f t="shared" si="5"/>
        <v>1.425</v>
      </c>
      <c r="H39" s="118">
        <f t="shared" si="6"/>
        <v>1</v>
      </c>
      <c r="I39" s="118">
        <f t="shared" si="7"/>
        <v>0.91228070175438591</v>
      </c>
      <c r="J39" s="118">
        <f t="shared" si="8"/>
        <v>1.3</v>
      </c>
    </row>
    <row r="40" spans="1:10" ht="19.5" customHeight="1" x14ac:dyDescent="0.25">
      <c r="A40" s="297" t="s">
        <v>333</v>
      </c>
      <c r="B40" s="298">
        <v>10</v>
      </c>
      <c r="C40" s="298">
        <v>1</v>
      </c>
      <c r="D40" s="298">
        <v>1</v>
      </c>
      <c r="E40" s="298">
        <v>0</v>
      </c>
      <c r="F40" s="298">
        <v>0</v>
      </c>
      <c r="G40" s="118">
        <f t="shared" si="5"/>
        <v>0.1</v>
      </c>
      <c r="H40" s="118">
        <f t="shared" si="6"/>
        <v>0</v>
      </c>
      <c r="I40" s="118">
        <f t="shared" si="7"/>
        <v>0</v>
      </c>
      <c r="J40" s="118">
        <f t="shared" si="8"/>
        <v>0</v>
      </c>
    </row>
    <row r="41" spans="1:10" ht="18" customHeight="1" x14ac:dyDescent="0.25">
      <c r="A41" s="297" t="s">
        <v>459</v>
      </c>
      <c r="B41" s="298">
        <v>25</v>
      </c>
      <c r="C41" s="298">
        <v>20</v>
      </c>
      <c r="D41" s="298">
        <v>19</v>
      </c>
      <c r="E41" s="298">
        <v>18</v>
      </c>
      <c r="F41" s="298">
        <v>12</v>
      </c>
      <c r="G41" s="118">
        <f t="shared" si="5"/>
        <v>0.8</v>
      </c>
      <c r="H41" s="118">
        <f t="shared" si="6"/>
        <v>0.94736842105263153</v>
      </c>
      <c r="I41" s="118">
        <f t="shared" si="7"/>
        <v>0.66666666666666663</v>
      </c>
      <c r="J41" s="118">
        <f t="shared" si="8"/>
        <v>0.48</v>
      </c>
    </row>
    <row r="42" spans="1:10" ht="17.25" customHeight="1" x14ac:dyDescent="0.25">
      <c r="A42" s="297" t="s">
        <v>350</v>
      </c>
      <c r="B42" s="298">
        <v>40</v>
      </c>
      <c r="C42" s="298">
        <v>47</v>
      </c>
      <c r="D42" s="298">
        <v>47</v>
      </c>
      <c r="E42" s="298">
        <v>47</v>
      </c>
      <c r="F42" s="298">
        <v>32</v>
      </c>
      <c r="G42" s="118">
        <f t="shared" si="5"/>
        <v>1.175</v>
      </c>
      <c r="H42" s="118">
        <f t="shared" si="6"/>
        <v>1</v>
      </c>
      <c r="I42" s="118">
        <f t="shared" si="7"/>
        <v>0.68085106382978722</v>
      </c>
      <c r="J42" s="118">
        <f t="shared" si="8"/>
        <v>0.8</v>
      </c>
    </row>
    <row r="43" spans="1:10" ht="17.25" customHeight="1" x14ac:dyDescent="0.25">
      <c r="A43" s="297" t="s">
        <v>360</v>
      </c>
      <c r="B43" s="298">
        <v>20</v>
      </c>
      <c r="C43" s="298">
        <v>3</v>
      </c>
      <c r="D43" s="298">
        <v>3</v>
      </c>
      <c r="E43" s="298">
        <v>0</v>
      </c>
      <c r="F43" s="298">
        <v>0</v>
      </c>
      <c r="G43" s="118">
        <f t="shared" si="5"/>
        <v>0.15</v>
      </c>
      <c r="H43" s="118">
        <f t="shared" si="6"/>
        <v>0</v>
      </c>
      <c r="I43" s="118">
        <f t="shared" si="7"/>
        <v>0</v>
      </c>
      <c r="J43" s="118">
        <f t="shared" si="8"/>
        <v>0</v>
      </c>
    </row>
    <row r="44" spans="1:10" x14ac:dyDescent="0.25">
      <c r="A44" s="297" t="s">
        <v>461</v>
      </c>
      <c r="B44" s="298">
        <v>35</v>
      </c>
      <c r="C44" s="298">
        <v>44</v>
      </c>
      <c r="D44" s="298">
        <v>44</v>
      </c>
      <c r="E44" s="298">
        <v>44</v>
      </c>
      <c r="F44" s="298">
        <v>29</v>
      </c>
      <c r="G44" s="118">
        <f t="shared" si="5"/>
        <v>1.2571428571428571</v>
      </c>
      <c r="H44" s="118">
        <f t="shared" si="6"/>
        <v>1</v>
      </c>
      <c r="I44" s="118">
        <f t="shared" si="7"/>
        <v>0.65909090909090906</v>
      </c>
      <c r="J44" s="118">
        <f t="shared" si="8"/>
        <v>0.82857142857142863</v>
      </c>
    </row>
    <row r="45" spans="1:10" x14ac:dyDescent="0.25">
      <c r="A45" s="297" t="s">
        <v>465</v>
      </c>
      <c r="B45" s="298">
        <v>20</v>
      </c>
      <c r="C45" s="298">
        <v>32</v>
      </c>
      <c r="D45" s="298">
        <v>32</v>
      </c>
      <c r="E45" s="298">
        <v>32</v>
      </c>
      <c r="F45" s="298">
        <v>28</v>
      </c>
      <c r="G45" s="118">
        <f t="shared" si="5"/>
        <v>1.6</v>
      </c>
      <c r="H45" s="118">
        <f t="shared" si="6"/>
        <v>1</v>
      </c>
      <c r="I45" s="118">
        <f t="shared" si="7"/>
        <v>0.875</v>
      </c>
      <c r="J45" s="118">
        <f t="shared" si="8"/>
        <v>1.4</v>
      </c>
    </row>
    <row r="46" spans="1:10" x14ac:dyDescent="0.25">
      <c r="A46" s="297" t="s">
        <v>467</v>
      </c>
      <c r="B46" s="298">
        <v>175</v>
      </c>
      <c r="C46" s="298">
        <v>192</v>
      </c>
      <c r="D46" s="298">
        <v>192</v>
      </c>
      <c r="E46" s="298">
        <v>191</v>
      </c>
      <c r="F46" s="298">
        <v>115</v>
      </c>
      <c r="G46" s="118">
        <f t="shared" si="5"/>
        <v>1.0971428571428572</v>
      </c>
      <c r="H46" s="118">
        <f t="shared" si="6"/>
        <v>0.99479166666666663</v>
      </c>
      <c r="I46" s="118">
        <f t="shared" si="7"/>
        <v>0.60209424083769636</v>
      </c>
      <c r="J46" s="118">
        <f t="shared" si="8"/>
        <v>0.65714285714285714</v>
      </c>
    </row>
    <row r="47" spans="1:10" x14ac:dyDescent="0.25">
      <c r="A47" s="297" t="s">
        <v>469</v>
      </c>
      <c r="B47" s="298">
        <v>20</v>
      </c>
      <c r="C47" s="298">
        <v>26</v>
      </c>
      <c r="D47" s="298">
        <v>26</v>
      </c>
      <c r="E47" s="298">
        <v>26</v>
      </c>
      <c r="F47" s="298">
        <v>18</v>
      </c>
      <c r="G47" s="118">
        <f t="shared" si="5"/>
        <v>1.3</v>
      </c>
      <c r="H47" s="118">
        <f t="shared" si="6"/>
        <v>1</v>
      </c>
      <c r="I47" s="118">
        <f t="shared" si="7"/>
        <v>0.69230769230769229</v>
      </c>
      <c r="J47" s="118">
        <f t="shared" si="8"/>
        <v>0.9</v>
      </c>
    </row>
    <row r="48" spans="1:10" x14ac:dyDescent="0.25">
      <c r="A48" s="297" t="s">
        <v>485</v>
      </c>
      <c r="B48" s="298">
        <v>20</v>
      </c>
      <c r="C48" s="298">
        <v>4</v>
      </c>
      <c r="D48" s="298">
        <v>4</v>
      </c>
      <c r="E48" s="298">
        <v>0</v>
      </c>
      <c r="F48" s="298">
        <v>0</v>
      </c>
      <c r="G48" s="118">
        <f t="shared" si="5"/>
        <v>0.2</v>
      </c>
      <c r="H48" s="118">
        <f t="shared" si="6"/>
        <v>0</v>
      </c>
      <c r="I48" s="118">
        <f t="shared" si="7"/>
        <v>0</v>
      </c>
      <c r="J48" s="118">
        <f t="shared" si="8"/>
        <v>0</v>
      </c>
    </row>
    <row r="49" spans="1:10" ht="18.75" customHeight="1" x14ac:dyDescent="0.25">
      <c r="A49" s="18"/>
      <c r="B49" s="2"/>
      <c r="C49" s="2"/>
      <c r="D49" s="2"/>
      <c r="E49" s="2"/>
      <c r="F49" s="2"/>
      <c r="G49" s="118">
        <f t="shared" si="5"/>
        <v>0</v>
      </c>
      <c r="H49" s="118">
        <f t="shared" si="6"/>
        <v>0</v>
      </c>
      <c r="I49" s="118">
        <f t="shared" si="7"/>
        <v>0</v>
      </c>
      <c r="J49" s="118">
        <f t="shared" si="8"/>
        <v>0</v>
      </c>
    </row>
    <row r="50" spans="1:10" ht="17.25" customHeight="1" x14ac:dyDescent="0.25">
      <c r="A50" s="18"/>
      <c r="B50" s="2"/>
      <c r="C50" s="2"/>
      <c r="D50" s="2"/>
      <c r="E50" s="2"/>
      <c r="F50" s="2"/>
      <c r="G50" s="118">
        <f t="shared" si="5"/>
        <v>0</v>
      </c>
      <c r="H50" s="118">
        <f t="shared" si="6"/>
        <v>0</v>
      </c>
      <c r="I50" s="118">
        <f t="shared" si="7"/>
        <v>0</v>
      </c>
      <c r="J50" s="118">
        <f t="shared" si="8"/>
        <v>0</v>
      </c>
    </row>
    <row r="51" spans="1:10" ht="18" customHeight="1" x14ac:dyDescent="0.25">
      <c r="A51" s="18"/>
      <c r="B51" s="2"/>
      <c r="C51" s="2"/>
      <c r="D51" s="2"/>
      <c r="E51" s="2"/>
      <c r="F51" s="2"/>
      <c r="G51" s="118">
        <f>IFERROR(C51/B51,0)</f>
        <v>0</v>
      </c>
      <c r="H51" s="118">
        <f>IFERROR(E51/D51,0)</f>
        <v>0</v>
      </c>
      <c r="I51" s="118">
        <f>IFERROR(F51/E51,0)</f>
        <v>0</v>
      </c>
      <c r="J51" s="118">
        <f>IFERROR(F51/B51,0)</f>
        <v>0</v>
      </c>
    </row>
    <row r="52" spans="1:10" ht="16.5" customHeight="1" x14ac:dyDescent="0.25">
      <c r="A52" s="18"/>
      <c r="B52" s="2"/>
      <c r="C52" s="2"/>
      <c r="D52" s="2"/>
      <c r="E52" s="2"/>
      <c r="F52" s="2"/>
      <c r="G52" s="118">
        <f t="shared" ref="G52:G62" si="9">IFERROR(C52/B52,0)</f>
        <v>0</v>
      </c>
      <c r="H52" s="118">
        <f t="shared" ref="H52:H62" si="10">IFERROR(E52/D52,0)</f>
        <v>0</v>
      </c>
      <c r="I52" s="118">
        <f t="shared" ref="I52:I62" si="11">IFERROR(F52/E52,0)</f>
        <v>0</v>
      </c>
      <c r="J52" s="118">
        <f t="shared" ref="J52:J62" si="12">IFERROR(F52/B52,0)</f>
        <v>0</v>
      </c>
    </row>
    <row r="53" spans="1:10" x14ac:dyDescent="0.25">
      <c r="A53" s="18"/>
      <c r="B53" s="2"/>
      <c r="C53" s="2"/>
      <c r="D53" s="2"/>
      <c r="E53" s="2"/>
      <c r="F53" s="2"/>
      <c r="G53" s="118">
        <f t="shared" si="9"/>
        <v>0</v>
      </c>
      <c r="H53" s="118">
        <f t="shared" si="10"/>
        <v>0</v>
      </c>
      <c r="I53" s="118">
        <f t="shared" si="11"/>
        <v>0</v>
      </c>
      <c r="J53" s="118">
        <f t="shared" si="12"/>
        <v>0</v>
      </c>
    </row>
    <row r="54" spans="1:10" ht="19.5" customHeight="1" x14ac:dyDescent="0.25">
      <c r="A54" s="18"/>
      <c r="B54" s="2"/>
      <c r="C54" s="2"/>
      <c r="D54" s="2"/>
      <c r="E54" s="2"/>
      <c r="F54" s="2"/>
      <c r="G54" s="118">
        <f t="shared" si="9"/>
        <v>0</v>
      </c>
      <c r="H54" s="118">
        <f t="shared" si="10"/>
        <v>0</v>
      </c>
      <c r="I54" s="118">
        <f t="shared" si="11"/>
        <v>0</v>
      </c>
      <c r="J54" s="118">
        <f t="shared" si="12"/>
        <v>0</v>
      </c>
    </row>
    <row r="55" spans="1:10" ht="18.75" customHeight="1" x14ac:dyDescent="0.25">
      <c r="A55" s="18"/>
      <c r="B55" s="2"/>
      <c r="C55" s="2"/>
      <c r="D55" s="2"/>
      <c r="E55" s="2"/>
      <c r="F55" s="2"/>
      <c r="G55" s="118">
        <f t="shared" si="9"/>
        <v>0</v>
      </c>
      <c r="H55" s="118">
        <f t="shared" si="10"/>
        <v>0</v>
      </c>
      <c r="I55" s="118">
        <f t="shared" si="11"/>
        <v>0</v>
      </c>
      <c r="J55" s="118">
        <f t="shared" si="12"/>
        <v>0</v>
      </c>
    </row>
    <row r="56" spans="1:10" ht="17.25" customHeight="1" x14ac:dyDescent="0.25">
      <c r="A56" s="18"/>
      <c r="B56" s="2"/>
      <c r="C56" s="2"/>
      <c r="D56" s="2"/>
      <c r="E56" s="2"/>
      <c r="F56" s="2"/>
      <c r="G56" s="118">
        <f t="shared" si="9"/>
        <v>0</v>
      </c>
      <c r="H56" s="118">
        <f t="shared" si="10"/>
        <v>0</v>
      </c>
      <c r="I56" s="118">
        <f t="shared" si="11"/>
        <v>0</v>
      </c>
      <c r="J56" s="118">
        <f t="shared" si="12"/>
        <v>0</v>
      </c>
    </row>
    <row r="57" spans="1:10" ht="16.5" customHeight="1" x14ac:dyDescent="0.25">
      <c r="A57" s="18"/>
      <c r="B57" s="2"/>
      <c r="C57" s="2"/>
      <c r="D57" s="2"/>
      <c r="E57" s="2"/>
      <c r="F57" s="2"/>
      <c r="G57" s="118">
        <f t="shared" si="9"/>
        <v>0</v>
      </c>
      <c r="H57" s="118">
        <f t="shared" si="10"/>
        <v>0</v>
      </c>
      <c r="I57" s="118">
        <f t="shared" si="11"/>
        <v>0</v>
      </c>
      <c r="J57" s="118">
        <f t="shared" si="12"/>
        <v>0</v>
      </c>
    </row>
    <row r="58" spans="1:10" ht="17.25" customHeight="1" x14ac:dyDescent="0.25">
      <c r="A58" s="18"/>
      <c r="B58" s="2"/>
      <c r="C58" s="2"/>
      <c r="D58" s="2"/>
      <c r="E58" s="2"/>
      <c r="F58" s="2"/>
      <c r="G58" s="118">
        <f t="shared" si="9"/>
        <v>0</v>
      </c>
      <c r="H58" s="118">
        <f t="shared" si="10"/>
        <v>0</v>
      </c>
      <c r="I58" s="118">
        <f t="shared" si="11"/>
        <v>0</v>
      </c>
      <c r="J58" s="118">
        <f t="shared" si="12"/>
        <v>0</v>
      </c>
    </row>
    <row r="59" spans="1:10" x14ac:dyDescent="0.25">
      <c r="A59" s="18"/>
      <c r="B59" s="2"/>
      <c r="C59" s="2"/>
      <c r="D59" s="2"/>
      <c r="E59" s="2"/>
      <c r="F59" s="2"/>
      <c r="G59" s="118">
        <f t="shared" si="9"/>
        <v>0</v>
      </c>
      <c r="H59" s="118">
        <f t="shared" si="10"/>
        <v>0</v>
      </c>
      <c r="I59" s="118">
        <f t="shared" si="11"/>
        <v>0</v>
      </c>
      <c r="J59" s="118">
        <f t="shared" si="12"/>
        <v>0</v>
      </c>
    </row>
    <row r="60" spans="1:10" x14ac:dyDescent="0.25">
      <c r="A60" s="18"/>
      <c r="B60" s="2"/>
      <c r="C60" s="2"/>
      <c r="D60" s="2"/>
      <c r="E60" s="2"/>
      <c r="F60" s="2"/>
      <c r="G60" s="118">
        <f t="shared" si="9"/>
        <v>0</v>
      </c>
      <c r="H60" s="118">
        <f t="shared" si="10"/>
        <v>0</v>
      </c>
      <c r="I60" s="118">
        <f t="shared" si="11"/>
        <v>0</v>
      </c>
      <c r="J60" s="118">
        <f t="shared" si="12"/>
        <v>0</v>
      </c>
    </row>
    <row r="61" spans="1:10" x14ac:dyDescent="0.25">
      <c r="A61" s="38"/>
      <c r="B61" s="50"/>
      <c r="C61" s="50"/>
      <c r="D61" s="50"/>
      <c r="E61" s="50"/>
      <c r="F61" s="50"/>
      <c r="G61" s="118">
        <f t="shared" si="9"/>
        <v>0</v>
      </c>
      <c r="H61" s="118">
        <f t="shared" si="10"/>
        <v>0</v>
      </c>
      <c r="I61" s="118">
        <f t="shared" si="11"/>
        <v>0</v>
      </c>
      <c r="J61" s="118">
        <f t="shared" si="12"/>
        <v>0</v>
      </c>
    </row>
    <row r="62" spans="1:10" ht="17.25" customHeight="1" x14ac:dyDescent="0.25">
      <c r="A62" s="116" t="s">
        <v>56</v>
      </c>
      <c r="B62" s="47">
        <f>+SUM(B35:B61)</f>
        <v>495</v>
      </c>
      <c r="C62" s="47">
        <f>+SUM(C35:C61)</f>
        <v>527</v>
      </c>
      <c r="D62" s="47">
        <f>+SUM(D35:D61)</f>
        <v>526</v>
      </c>
      <c r="E62" s="47">
        <f>+SUM(E35:E61)</f>
        <v>494</v>
      </c>
      <c r="F62" s="47">
        <f>+SUM(F35:F61)</f>
        <v>336</v>
      </c>
      <c r="G62" s="118">
        <f t="shared" si="9"/>
        <v>1.0646464646464646</v>
      </c>
      <c r="H62" s="118">
        <f t="shared" si="10"/>
        <v>0.93916349809885935</v>
      </c>
      <c r="I62" s="118">
        <f t="shared" si="11"/>
        <v>0.68016194331983804</v>
      </c>
      <c r="J62" s="118">
        <f t="shared" si="12"/>
        <v>0.67878787878787883</v>
      </c>
    </row>
    <row r="64" spans="1:10" ht="16.5" thickBot="1" x14ac:dyDescent="0.3">
      <c r="A64" s="107" t="s">
        <v>81</v>
      </c>
      <c r="B64" s="6"/>
      <c r="C64" s="6"/>
      <c r="D64" s="6"/>
      <c r="E64" s="6"/>
    </row>
    <row r="65" spans="1:9" ht="63.75" thickBot="1" x14ac:dyDescent="0.3">
      <c r="A65" s="80" t="s">
        <v>71</v>
      </c>
      <c r="B65" s="81" t="s">
        <v>73</v>
      </c>
      <c r="C65" s="82" t="s">
        <v>74</v>
      </c>
      <c r="D65" s="82" t="s">
        <v>75</v>
      </c>
      <c r="E65" s="82" t="s">
        <v>76</v>
      </c>
      <c r="F65" s="83" t="s">
        <v>82</v>
      </c>
      <c r="G65" s="83" t="s">
        <v>83</v>
      </c>
      <c r="H65" s="83" t="s">
        <v>84</v>
      </c>
      <c r="I65" s="84" t="s">
        <v>85</v>
      </c>
    </row>
    <row r="66" spans="1:9" x14ac:dyDescent="0.25">
      <c r="A66" s="297" t="s">
        <v>453</v>
      </c>
      <c r="B66" s="298">
        <v>3</v>
      </c>
      <c r="C66" s="298">
        <v>3</v>
      </c>
      <c r="D66" s="298">
        <v>3</v>
      </c>
      <c r="E66" s="298">
        <v>2</v>
      </c>
      <c r="F66" s="119">
        <f>+IFERROR(B66/(C4+C35),0)*100</f>
        <v>3.296703296703297</v>
      </c>
      <c r="G66" s="119">
        <f>+IFERROR(C66/(D4+D35),0)*100</f>
        <v>3.296703296703297</v>
      </c>
      <c r="H66" s="119">
        <f>+IFERROR(D66/(E4+E35),0)*100</f>
        <v>3.296703296703297</v>
      </c>
      <c r="I66" s="119">
        <f>+IFERROR(E66/(F4+F35),0)*100</f>
        <v>3.225806451612903</v>
      </c>
    </row>
    <row r="67" spans="1:9" x14ac:dyDescent="0.25">
      <c r="A67" s="297" t="s">
        <v>455</v>
      </c>
      <c r="B67" s="298">
        <v>6</v>
      </c>
      <c r="C67" s="298">
        <v>6</v>
      </c>
      <c r="D67" s="298">
        <v>5</v>
      </c>
      <c r="E67" s="298">
        <v>2</v>
      </c>
      <c r="F67" s="120">
        <f t="shared" ref="F67:F76" si="13">+IFERROR(B67/(C5+C36),0)*100</f>
        <v>4.1666666666666661</v>
      </c>
      <c r="G67" s="120">
        <f t="shared" ref="G67:G76" si="14">+IFERROR(C67/(D5+D36),0)*100</f>
        <v>4.1666666666666661</v>
      </c>
      <c r="H67" s="120">
        <f t="shared" ref="H67:H77" si="15">+IFERROR(D67/(E5+E36),0)*100</f>
        <v>4.032258064516129</v>
      </c>
      <c r="I67" s="120">
        <f t="shared" ref="I67:I77" si="16">+IFERROR(E67/(F5+F36),0)*100</f>
        <v>5.7142857142857144</v>
      </c>
    </row>
    <row r="68" spans="1:9" x14ac:dyDescent="0.25">
      <c r="A68" s="297" t="s">
        <v>456</v>
      </c>
      <c r="B68" s="298">
        <v>1</v>
      </c>
      <c r="C68" s="298">
        <v>1</v>
      </c>
      <c r="D68" s="298">
        <v>1</v>
      </c>
      <c r="E68" s="298">
        <v>1</v>
      </c>
      <c r="F68" s="120">
        <f t="shared" si="13"/>
        <v>5.2631578947368416</v>
      </c>
      <c r="G68" s="120">
        <f t="shared" si="14"/>
        <v>5.2631578947368416</v>
      </c>
      <c r="H68" s="120">
        <f t="shared" si="15"/>
        <v>5.8823529411764701</v>
      </c>
      <c r="I68" s="120">
        <f t="shared" si="16"/>
        <v>7.6923076923076925</v>
      </c>
    </row>
    <row r="69" spans="1:9" x14ac:dyDescent="0.25">
      <c r="A69" s="297" t="s">
        <v>457</v>
      </c>
      <c r="B69" s="298">
        <v>12</v>
      </c>
      <c r="C69" s="298">
        <v>12</v>
      </c>
      <c r="D69" s="298">
        <v>7</v>
      </c>
      <c r="E69" s="298">
        <v>5</v>
      </c>
      <c r="F69" s="120">
        <f t="shared" si="13"/>
        <v>5.825242718446602</v>
      </c>
      <c r="G69" s="120">
        <f t="shared" si="14"/>
        <v>5.825242718446602</v>
      </c>
      <c r="H69" s="120">
        <f t="shared" si="15"/>
        <v>4.4303797468354427</v>
      </c>
      <c r="I69" s="120">
        <f t="shared" si="16"/>
        <v>5.5555555555555554</v>
      </c>
    </row>
    <row r="70" spans="1:9" x14ac:dyDescent="0.25">
      <c r="A70" s="297" t="s">
        <v>458</v>
      </c>
      <c r="B70" s="298">
        <v>62</v>
      </c>
      <c r="C70" s="298">
        <v>62</v>
      </c>
      <c r="D70" s="298">
        <v>58</v>
      </c>
      <c r="E70" s="298">
        <v>35</v>
      </c>
      <c r="F70" s="120">
        <f t="shared" si="13"/>
        <v>12.038834951456311</v>
      </c>
      <c r="G70" s="120">
        <f t="shared" si="14"/>
        <v>12.038834951456311</v>
      </c>
      <c r="H70" s="120">
        <f t="shared" si="15"/>
        <v>12.184873949579831</v>
      </c>
      <c r="I70" s="120">
        <f t="shared" si="16"/>
        <v>13.83399209486166</v>
      </c>
    </row>
    <row r="71" spans="1:9" x14ac:dyDescent="0.25">
      <c r="A71" s="297" t="s">
        <v>317</v>
      </c>
      <c r="B71" s="298">
        <v>3</v>
      </c>
      <c r="C71" s="298">
        <v>3</v>
      </c>
      <c r="D71" s="298">
        <v>3</v>
      </c>
      <c r="E71" s="298">
        <v>0</v>
      </c>
      <c r="F71" s="120">
        <f t="shared" si="13"/>
        <v>4.918032786885246</v>
      </c>
      <c r="G71" s="120">
        <f t="shared" si="14"/>
        <v>4.918032786885246</v>
      </c>
      <c r="H71" s="120">
        <f t="shared" si="15"/>
        <v>5.4545454545454541</v>
      </c>
      <c r="I71" s="120">
        <f t="shared" si="16"/>
        <v>0</v>
      </c>
    </row>
    <row r="72" spans="1:9" x14ac:dyDescent="0.25">
      <c r="A72" s="297" t="s">
        <v>333</v>
      </c>
      <c r="B72" s="298">
        <v>1</v>
      </c>
      <c r="C72" s="298">
        <v>1</v>
      </c>
      <c r="D72" s="298">
        <v>1</v>
      </c>
      <c r="E72" s="298">
        <v>0</v>
      </c>
      <c r="F72" s="120">
        <f t="shared" si="13"/>
        <v>3.8461538461538463</v>
      </c>
      <c r="G72" s="120">
        <f t="shared" si="14"/>
        <v>4</v>
      </c>
      <c r="H72" s="120">
        <f t="shared" si="15"/>
        <v>4.1666666666666661</v>
      </c>
      <c r="I72" s="120">
        <f t="shared" si="16"/>
        <v>0</v>
      </c>
    </row>
    <row r="73" spans="1:9" x14ac:dyDescent="0.25">
      <c r="A73" s="297" t="s">
        <v>459</v>
      </c>
      <c r="B73" s="298">
        <v>7</v>
      </c>
      <c r="C73" s="298">
        <v>7</v>
      </c>
      <c r="D73" s="298">
        <v>7</v>
      </c>
      <c r="E73" s="298">
        <v>3</v>
      </c>
      <c r="F73" s="120">
        <f t="shared" si="13"/>
        <v>5.6000000000000005</v>
      </c>
      <c r="G73" s="120">
        <f t="shared" si="14"/>
        <v>5.6451612903225801</v>
      </c>
      <c r="H73" s="120">
        <f t="shared" si="15"/>
        <v>5.6451612903225801</v>
      </c>
      <c r="I73" s="120">
        <f t="shared" si="16"/>
        <v>4.225352112676056</v>
      </c>
    </row>
    <row r="74" spans="1:9" x14ac:dyDescent="0.25">
      <c r="A74" s="297" t="s">
        <v>350</v>
      </c>
      <c r="B74" s="298">
        <v>15</v>
      </c>
      <c r="C74" s="298">
        <v>15</v>
      </c>
      <c r="D74" s="298">
        <v>15</v>
      </c>
      <c r="E74" s="298">
        <v>7</v>
      </c>
      <c r="F74" s="120">
        <f t="shared" si="13"/>
        <v>9.0361445783132535</v>
      </c>
      <c r="G74" s="120">
        <f t="shared" si="14"/>
        <v>9.0361445783132535</v>
      </c>
      <c r="H74" s="120">
        <f t="shared" si="15"/>
        <v>9.2024539877300615</v>
      </c>
      <c r="I74" s="120">
        <f t="shared" si="16"/>
        <v>6.3063063063063058</v>
      </c>
    </row>
    <row r="75" spans="1:9" x14ac:dyDescent="0.25">
      <c r="A75" s="297" t="s">
        <v>360</v>
      </c>
      <c r="B75" s="298">
        <v>4</v>
      </c>
      <c r="C75" s="298">
        <v>4</v>
      </c>
      <c r="D75" s="298">
        <v>4</v>
      </c>
      <c r="E75" s="298">
        <v>2</v>
      </c>
      <c r="F75" s="120">
        <f t="shared" si="13"/>
        <v>6.666666666666667</v>
      </c>
      <c r="G75" s="120">
        <f t="shared" si="14"/>
        <v>6.666666666666667</v>
      </c>
      <c r="H75" s="120">
        <f t="shared" si="15"/>
        <v>6.7796610169491522</v>
      </c>
      <c r="I75" s="120">
        <f t="shared" si="16"/>
        <v>5.5555555555555554</v>
      </c>
    </row>
    <row r="76" spans="1:9" x14ac:dyDescent="0.25">
      <c r="A76" s="297" t="s">
        <v>461</v>
      </c>
      <c r="B76" s="298">
        <v>16.5</v>
      </c>
      <c r="C76" s="298">
        <v>9.5</v>
      </c>
      <c r="D76" s="298">
        <v>9.5</v>
      </c>
      <c r="E76" s="298">
        <v>6</v>
      </c>
      <c r="F76" s="120">
        <f t="shared" si="13"/>
        <v>6.0885608856088558</v>
      </c>
      <c r="G76" s="120">
        <f t="shared" si="14"/>
        <v>3.9256198347107438</v>
      </c>
      <c r="H76" s="120">
        <f t="shared" si="15"/>
        <v>5.1912568306010929</v>
      </c>
      <c r="I76" s="120">
        <f t="shared" si="16"/>
        <v>5.6074766355140184</v>
      </c>
    </row>
    <row r="77" spans="1:9" x14ac:dyDescent="0.25">
      <c r="A77" s="297" t="s">
        <v>462</v>
      </c>
      <c r="B77" s="298">
        <v>12</v>
      </c>
      <c r="C77" s="298">
        <v>12</v>
      </c>
      <c r="D77" s="298">
        <v>12</v>
      </c>
      <c r="E77" s="298">
        <v>7</v>
      </c>
      <c r="F77" s="120">
        <f t="shared" ref="F77:G87" si="17">+IFERROR(B77/(C15+C46),0)*100</f>
        <v>3.4482758620689653</v>
      </c>
      <c r="G77" s="120">
        <f t="shared" si="17"/>
        <v>3.4482758620689653</v>
      </c>
      <c r="H77" s="120">
        <f t="shared" si="15"/>
        <v>3.4582132564841501</v>
      </c>
      <c r="I77" s="120">
        <f t="shared" si="16"/>
        <v>3.664921465968586</v>
      </c>
    </row>
    <row r="78" spans="1:9" x14ac:dyDescent="0.25">
      <c r="A78" s="297" t="s">
        <v>463</v>
      </c>
      <c r="B78" s="298">
        <v>14.5</v>
      </c>
      <c r="C78" s="298">
        <v>14.5</v>
      </c>
      <c r="D78" s="298">
        <v>14.5</v>
      </c>
      <c r="E78" s="298">
        <v>4.5</v>
      </c>
      <c r="F78" s="120">
        <f t="shared" si="17"/>
        <v>20.714285714285715</v>
      </c>
      <c r="G78" s="120">
        <f t="shared" si="17"/>
        <v>20.714285714285715</v>
      </c>
      <c r="H78" s="120">
        <f t="shared" ref="H78:H93" si="18">+IFERROR(D78/(E16+E47),0)*100</f>
        <v>20.714285714285715</v>
      </c>
      <c r="I78" s="120">
        <f t="shared" ref="I78:I93" si="19">+IFERROR(E78/(F16+F47),0)*100</f>
        <v>12.5</v>
      </c>
    </row>
    <row r="79" spans="1:9" x14ac:dyDescent="0.25">
      <c r="A79" s="297" t="s">
        <v>464</v>
      </c>
      <c r="B79" s="298">
        <v>9</v>
      </c>
      <c r="C79" s="298">
        <v>9</v>
      </c>
      <c r="D79" s="298">
        <v>6</v>
      </c>
      <c r="E79" s="298">
        <v>3</v>
      </c>
      <c r="F79" s="120">
        <f t="shared" si="17"/>
        <v>3.9130434782608701</v>
      </c>
      <c r="G79" s="120">
        <f t="shared" si="17"/>
        <v>3.9130434782608701</v>
      </c>
      <c r="H79" s="120">
        <f t="shared" si="18"/>
        <v>5.0847457627118651</v>
      </c>
      <c r="I79" s="120">
        <f t="shared" si="19"/>
        <v>5.1724137931034484</v>
      </c>
    </row>
    <row r="80" spans="1:9" x14ac:dyDescent="0.25">
      <c r="A80" s="297" t="s">
        <v>466</v>
      </c>
      <c r="B80" s="298">
        <v>6</v>
      </c>
      <c r="C80" s="298">
        <v>6</v>
      </c>
      <c r="D80" s="298">
        <v>6</v>
      </c>
      <c r="E80" s="298">
        <v>0.5</v>
      </c>
      <c r="F80" s="120">
        <f t="shared" si="17"/>
        <v>20</v>
      </c>
      <c r="G80" s="120">
        <f t="shared" si="17"/>
        <v>20</v>
      </c>
      <c r="H80" s="120">
        <f t="shared" si="18"/>
        <v>20</v>
      </c>
      <c r="I80" s="120">
        <f t="shared" si="19"/>
        <v>3.8461538461538463</v>
      </c>
    </row>
    <row r="81" spans="1:9" x14ac:dyDescent="0.25">
      <c r="A81" s="297" t="s">
        <v>465</v>
      </c>
      <c r="B81" s="298">
        <v>2</v>
      </c>
      <c r="C81" s="298">
        <v>2</v>
      </c>
      <c r="D81" s="298">
        <v>2</v>
      </c>
      <c r="E81" s="298">
        <v>2</v>
      </c>
      <c r="F81" s="120">
        <f t="shared" si="17"/>
        <v>2.2222222222222223</v>
      </c>
      <c r="G81" s="120">
        <f t="shared" si="17"/>
        <v>2.2222222222222223</v>
      </c>
      <c r="H81" s="120">
        <f t="shared" si="18"/>
        <v>2.2222222222222223</v>
      </c>
      <c r="I81" s="120">
        <f t="shared" si="19"/>
        <v>3.7735849056603774</v>
      </c>
    </row>
    <row r="82" spans="1:9" x14ac:dyDescent="0.25">
      <c r="A82" s="297" t="s">
        <v>467</v>
      </c>
      <c r="B82" s="298">
        <v>49</v>
      </c>
      <c r="C82" s="298">
        <v>48</v>
      </c>
      <c r="D82" s="298">
        <v>46</v>
      </c>
      <c r="E82" s="298">
        <v>24</v>
      </c>
      <c r="F82" s="120">
        <f t="shared" si="17"/>
        <v>3.929430633520449</v>
      </c>
      <c r="G82" s="120">
        <f t="shared" si="17"/>
        <v>3.9900249376558601</v>
      </c>
      <c r="H82" s="120">
        <f t="shared" si="18"/>
        <v>3.872053872053872</v>
      </c>
      <c r="I82" s="120">
        <f t="shared" si="19"/>
        <v>4.3010752688172049</v>
      </c>
    </row>
    <row r="83" spans="1:9" x14ac:dyDescent="0.25">
      <c r="A83" s="297" t="s">
        <v>469</v>
      </c>
      <c r="B83" s="298">
        <v>25</v>
      </c>
      <c r="C83" s="298">
        <v>25</v>
      </c>
      <c r="D83" s="298">
        <v>25</v>
      </c>
      <c r="E83" s="298">
        <v>16</v>
      </c>
      <c r="F83" s="120">
        <f t="shared" si="17"/>
        <v>15.723270440251572</v>
      </c>
      <c r="G83" s="120">
        <f t="shared" si="17"/>
        <v>15.723270440251572</v>
      </c>
      <c r="H83" s="120">
        <f t="shared" si="18"/>
        <v>15.723270440251572</v>
      </c>
      <c r="I83" s="120">
        <f t="shared" si="19"/>
        <v>15.841584158415841</v>
      </c>
    </row>
    <row r="84" spans="1:9" x14ac:dyDescent="0.25">
      <c r="A84" s="297" t="s">
        <v>485</v>
      </c>
      <c r="B84" s="298">
        <v>2</v>
      </c>
      <c r="C84" s="298">
        <v>2</v>
      </c>
      <c r="D84" s="298">
        <v>0</v>
      </c>
      <c r="E84" s="298">
        <v>0</v>
      </c>
      <c r="F84" s="120">
        <f t="shared" si="17"/>
        <v>9.0909090909090917</v>
      </c>
      <c r="G84" s="120">
        <f t="shared" si="17"/>
        <v>9.0909090909090917</v>
      </c>
      <c r="H84" s="120">
        <f t="shared" si="18"/>
        <v>0</v>
      </c>
      <c r="I84" s="120">
        <f t="shared" si="19"/>
        <v>0</v>
      </c>
    </row>
    <row r="85" spans="1:9" x14ac:dyDescent="0.25">
      <c r="A85" s="297" t="s">
        <v>468</v>
      </c>
      <c r="B85" s="298">
        <v>4</v>
      </c>
      <c r="C85" s="298">
        <v>3</v>
      </c>
      <c r="D85" s="298">
        <v>1</v>
      </c>
      <c r="E85" s="298">
        <v>1</v>
      </c>
      <c r="F85" s="120">
        <f t="shared" si="17"/>
        <v>6.25</v>
      </c>
      <c r="G85" s="120">
        <f t="shared" si="17"/>
        <v>6.9767441860465116</v>
      </c>
      <c r="H85" s="120">
        <f t="shared" si="18"/>
        <v>2.8571428571428572</v>
      </c>
      <c r="I85" s="120">
        <f t="shared" si="19"/>
        <v>3.3333333333333335</v>
      </c>
    </row>
    <row r="86" spans="1:9" x14ac:dyDescent="0.25">
      <c r="A86" s="297" t="s">
        <v>470</v>
      </c>
      <c r="B86" s="298">
        <v>9</v>
      </c>
      <c r="C86" s="298">
        <v>9</v>
      </c>
      <c r="D86" s="298">
        <v>6</v>
      </c>
      <c r="E86" s="298">
        <v>5</v>
      </c>
      <c r="F86" s="120">
        <f t="shared" si="17"/>
        <v>8.4112149532710276</v>
      </c>
      <c r="G86" s="120">
        <f t="shared" si="17"/>
        <v>8.4112149532710276</v>
      </c>
      <c r="H86" s="120">
        <f t="shared" si="18"/>
        <v>7.7922077922077921</v>
      </c>
      <c r="I86" s="120">
        <f t="shared" si="19"/>
        <v>9.0909090909090917</v>
      </c>
    </row>
    <row r="87" spans="1:9" x14ac:dyDescent="0.25">
      <c r="A87" s="18"/>
      <c r="B87" s="2"/>
      <c r="C87" s="2"/>
      <c r="D87" s="2"/>
      <c r="E87" s="2"/>
      <c r="F87" s="120">
        <f t="shared" si="17"/>
        <v>0</v>
      </c>
      <c r="G87" s="120">
        <f t="shared" si="17"/>
        <v>0</v>
      </c>
      <c r="H87" s="120">
        <f t="shared" si="18"/>
        <v>0</v>
      </c>
      <c r="I87" s="120">
        <f t="shared" si="19"/>
        <v>0</v>
      </c>
    </row>
    <row r="88" spans="1:9" x14ac:dyDescent="0.25">
      <c r="A88" s="18"/>
      <c r="B88" s="2"/>
      <c r="C88" s="2"/>
      <c r="D88" s="2"/>
      <c r="E88" s="2"/>
      <c r="F88" s="120">
        <f t="shared" ref="F88:G92" si="20">+IFERROR(B88/(C26+C57),0)*100</f>
        <v>0</v>
      </c>
      <c r="G88" s="120">
        <f t="shared" si="20"/>
        <v>0</v>
      </c>
      <c r="H88" s="120">
        <f t="shared" si="18"/>
        <v>0</v>
      </c>
      <c r="I88" s="120">
        <f t="shared" si="19"/>
        <v>0</v>
      </c>
    </row>
    <row r="89" spans="1:9" x14ac:dyDescent="0.25">
      <c r="A89" s="18"/>
      <c r="B89" s="2"/>
      <c r="C89" s="2"/>
      <c r="D89" s="2"/>
      <c r="E89" s="2"/>
      <c r="F89" s="120">
        <f t="shared" si="20"/>
        <v>0</v>
      </c>
      <c r="G89" s="120">
        <f t="shared" si="20"/>
        <v>0</v>
      </c>
      <c r="H89" s="120">
        <f t="shared" si="18"/>
        <v>0</v>
      </c>
      <c r="I89" s="120">
        <f t="shared" si="19"/>
        <v>0</v>
      </c>
    </row>
    <row r="90" spans="1:9" x14ac:dyDescent="0.25">
      <c r="A90" s="18"/>
      <c r="B90" s="2"/>
      <c r="C90" s="2"/>
      <c r="D90" s="2"/>
      <c r="E90" s="2"/>
      <c r="F90" s="120">
        <f t="shared" si="20"/>
        <v>0</v>
      </c>
      <c r="G90" s="120">
        <f t="shared" si="20"/>
        <v>0</v>
      </c>
      <c r="H90" s="120">
        <f t="shared" si="18"/>
        <v>0</v>
      </c>
      <c r="I90" s="120">
        <f t="shared" si="19"/>
        <v>0</v>
      </c>
    </row>
    <row r="91" spans="1:9" x14ac:dyDescent="0.25">
      <c r="A91" s="18"/>
      <c r="B91" s="2"/>
      <c r="C91" s="2"/>
      <c r="D91" s="2"/>
      <c r="E91" s="2"/>
      <c r="F91" s="120">
        <f t="shared" si="20"/>
        <v>0</v>
      </c>
      <c r="G91" s="120">
        <f t="shared" si="20"/>
        <v>0</v>
      </c>
      <c r="H91" s="120">
        <f t="shared" si="18"/>
        <v>0</v>
      </c>
      <c r="I91" s="120">
        <f t="shared" si="19"/>
        <v>0</v>
      </c>
    </row>
    <row r="92" spans="1:9" x14ac:dyDescent="0.25">
      <c r="A92" s="38"/>
      <c r="B92" s="2"/>
      <c r="C92" s="2"/>
      <c r="D92" s="2"/>
      <c r="E92" s="2"/>
      <c r="F92" s="120">
        <f t="shared" si="20"/>
        <v>0</v>
      </c>
      <c r="G92" s="120">
        <f t="shared" si="20"/>
        <v>0</v>
      </c>
      <c r="H92" s="120">
        <f t="shared" si="18"/>
        <v>0</v>
      </c>
      <c r="I92" s="120">
        <f t="shared" si="19"/>
        <v>0</v>
      </c>
    </row>
    <row r="93" spans="1:9" x14ac:dyDescent="0.25">
      <c r="A93" s="116" t="s">
        <v>56</v>
      </c>
      <c r="B93" s="47">
        <f>+SUM(B66:B92)</f>
        <v>263</v>
      </c>
      <c r="C93" s="47">
        <f>+SUM(C66:C92)</f>
        <v>254</v>
      </c>
      <c r="D93" s="47">
        <f>+SUM(D66:D92)</f>
        <v>232</v>
      </c>
      <c r="E93" s="47">
        <f>+SUM(E66:E92)</f>
        <v>126</v>
      </c>
      <c r="F93" s="120">
        <f>+IFERROR(B93/(C31+C62),0)*100</f>
        <v>6.4922241421871139</v>
      </c>
      <c r="G93" s="120">
        <f>+IFERROR(C93/(D31+D62),0)*100</f>
        <v>6.3121272365805172</v>
      </c>
      <c r="H93" s="120">
        <f t="shared" si="18"/>
        <v>6.4283735106677744</v>
      </c>
      <c r="I93" s="120">
        <f t="shared" si="19"/>
        <v>6.5522620904836195</v>
      </c>
    </row>
    <row r="94" spans="1:9" x14ac:dyDescent="0.25">
      <c r="A94" s="22"/>
      <c r="B94" s="7"/>
      <c r="C94" s="7"/>
      <c r="D94" s="7"/>
      <c r="I94" s="7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horizontalDpi="4294967295" verticalDpi="4294967295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zoomScale="80" zoomScaleNormal="80" zoomScaleSheetLayoutView="100" workbookViewId="0">
      <selection activeCell="M28" sqref="M28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41" t="s">
        <v>86</v>
      </c>
      <c r="B1" s="441"/>
      <c r="C1" s="441"/>
      <c r="D1" s="441"/>
      <c r="E1" s="441"/>
      <c r="F1" s="441"/>
      <c r="G1" s="441"/>
      <c r="H1" s="441"/>
      <c r="I1" s="441"/>
      <c r="J1" s="441"/>
    </row>
    <row r="2" spans="1:10" ht="16.5" thickBot="1" x14ac:dyDescent="0.3">
      <c r="A2" s="453" t="s">
        <v>54</v>
      </c>
      <c r="B2" s="453"/>
      <c r="C2" s="453"/>
      <c r="D2" s="453"/>
      <c r="E2" s="453"/>
      <c r="F2" s="453"/>
      <c r="G2" s="453"/>
      <c r="H2" s="453"/>
      <c r="I2" s="453"/>
      <c r="J2" s="453"/>
    </row>
    <row r="3" spans="1:10" ht="32.25" thickBot="1" x14ac:dyDescent="0.3">
      <c r="A3" s="70" t="s">
        <v>71</v>
      </c>
      <c r="B3" s="71" t="s">
        <v>72</v>
      </c>
      <c r="C3" s="71" t="s">
        <v>73</v>
      </c>
      <c r="D3" s="72" t="s">
        <v>74</v>
      </c>
      <c r="E3" s="72" t="s">
        <v>75</v>
      </c>
      <c r="F3" s="72" t="s">
        <v>76</v>
      </c>
      <c r="G3" s="73" t="s">
        <v>77</v>
      </c>
      <c r="H3" s="73" t="s">
        <v>78</v>
      </c>
      <c r="I3" s="73" t="s">
        <v>79</v>
      </c>
      <c r="J3" s="74" t="s">
        <v>80</v>
      </c>
    </row>
    <row r="4" spans="1:10" x14ac:dyDescent="0.25">
      <c r="A4" s="297" t="s">
        <v>455</v>
      </c>
      <c r="B4" s="298">
        <v>40</v>
      </c>
      <c r="C4" s="298">
        <v>32</v>
      </c>
      <c r="D4" s="298">
        <v>32</v>
      </c>
      <c r="E4" s="298">
        <v>32</v>
      </c>
      <c r="F4" s="298">
        <v>23</v>
      </c>
      <c r="G4" s="117">
        <f>IFERROR(C4/B4,0)</f>
        <v>0.8</v>
      </c>
      <c r="H4" s="117">
        <f>IFERROR(E4/D4,0)</f>
        <v>1</v>
      </c>
      <c r="I4" s="117">
        <f>IFERROR(F4/E4,0)</f>
        <v>0.71875</v>
      </c>
      <c r="J4" s="117">
        <f>IFERROR(F4/B4,0)</f>
        <v>0.57499999999999996</v>
      </c>
    </row>
    <row r="5" spans="1:10" x14ac:dyDescent="0.25">
      <c r="A5" s="297" t="s">
        <v>456</v>
      </c>
      <c r="B5" s="298">
        <v>10</v>
      </c>
      <c r="C5" s="298">
        <v>16</v>
      </c>
      <c r="D5" s="298">
        <v>16</v>
      </c>
      <c r="E5" s="298">
        <v>16</v>
      </c>
      <c r="F5" s="298">
        <v>15</v>
      </c>
      <c r="G5" s="118">
        <f t="shared" ref="G5:G22" si="0">IFERROR(C5/B5,0)</f>
        <v>1.6</v>
      </c>
      <c r="H5" s="118">
        <f t="shared" ref="H5:H22" si="1">IFERROR(E5/D5,0)</f>
        <v>1</v>
      </c>
      <c r="I5" s="118">
        <f t="shared" ref="I5:I22" si="2">IFERROR(F5/E5,0)</f>
        <v>0.9375</v>
      </c>
      <c r="J5" s="118">
        <f t="shared" ref="J5:J22" si="3">IFERROR(F5/B5,0)</f>
        <v>1.5</v>
      </c>
    </row>
    <row r="6" spans="1:10" x14ac:dyDescent="0.25">
      <c r="A6" s="297" t="s">
        <v>457</v>
      </c>
      <c r="B6" s="298">
        <v>40</v>
      </c>
      <c r="C6" s="298">
        <v>52</v>
      </c>
      <c r="D6" s="298">
        <v>52</v>
      </c>
      <c r="E6" s="298">
        <v>52</v>
      </c>
      <c r="F6" s="298">
        <v>42</v>
      </c>
      <c r="G6" s="118">
        <f t="shared" si="0"/>
        <v>1.3</v>
      </c>
      <c r="H6" s="118">
        <f t="shared" si="1"/>
        <v>1</v>
      </c>
      <c r="I6" s="118">
        <f t="shared" si="2"/>
        <v>0.80769230769230771</v>
      </c>
      <c r="J6" s="118">
        <f t="shared" si="3"/>
        <v>1.05</v>
      </c>
    </row>
    <row r="7" spans="1:10" x14ac:dyDescent="0.25">
      <c r="A7" s="297" t="s">
        <v>458</v>
      </c>
      <c r="B7" s="298">
        <v>175</v>
      </c>
      <c r="C7" s="298">
        <v>109</v>
      </c>
      <c r="D7" s="298">
        <v>109</v>
      </c>
      <c r="E7" s="298">
        <v>107</v>
      </c>
      <c r="F7" s="298">
        <v>87</v>
      </c>
      <c r="G7" s="118">
        <f t="shared" si="0"/>
        <v>0.62285714285714289</v>
      </c>
      <c r="H7" s="118">
        <f t="shared" si="1"/>
        <v>0.98165137614678899</v>
      </c>
      <c r="I7" s="118">
        <f t="shared" si="2"/>
        <v>0.81308411214953269</v>
      </c>
      <c r="J7" s="118">
        <f t="shared" si="3"/>
        <v>0.49714285714285716</v>
      </c>
    </row>
    <row r="8" spans="1:10" x14ac:dyDescent="0.25">
      <c r="A8" s="297" t="s">
        <v>317</v>
      </c>
      <c r="B8" s="298">
        <v>25</v>
      </c>
      <c r="C8" s="298">
        <v>14</v>
      </c>
      <c r="D8" s="298">
        <v>14</v>
      </c>
      <c r="E8" s="298">
        <v>14</v>
      </c>
      <c r="F8" s="298">
        <v>9</v>
      </c>
      <c r="G8" s="118">
        <f t="shared" si="0"/>
        <v>0.56000000000000005</v>
      </c>
      <c r="H8" s="118">
        <f t="shared" si="1"/>
        <v>1</v>
      </c>
      <c r="I8" s="118">
        <f t="shared" si="2"/>
        <v>0.6428571428571429</v>
      </c>
      <c r="J8" s="118">
        <f t="shared" si="3"/>
        <v>0.36</v>
      </c>
    </row>
    <row r="9" spans="1:10" x14ac:dyDescent="0.25">
      <c r="A9" s="297" t="s">
        <v>333</v>
      </c>
      <c r="B9" s="298">
        <v>20</v>
      </c>
      <c r="C9" s="298">
        <v>1</v>
      </c>
      <c r="D9" s="298">
        <v>1</v>
      </c>
      <c r="E9" s="298">
        <v>1</v>
      </c>
      <c r="F9" s="298">
        <v>1</v>
      </c>
      <c r="G9" s="118">
        <f t="shared" si="0"/>
        <v>0.05</v>
      </c>
      <c r="H9" s="118">
        <f t="shared" si="1"/>
        <v>1</v>
      </c>
      <c r="I9" s="118">
        <f t="shared" si="2"/>
        <v>1</v>
      </c>
      <c r="J9" s="118">
        <f t="shared" si="3"/>
        <v>0.05</v>
      </c>
    </row>
    <row r="10" spans="1:10" x14ac:dyDescent="0.25">
      <c r="A10" s="297" t="s">
        <v>459</v>
      </c>
      <c r="B10" s="298">
        <v>40</v>
      </c>
      <c r="C10" s="298">
        <v>17</v>
      </c>
      <c r="D10" s="298">
        <v>17</v>
      </c>
      <c r="E10" s="298">
        <v>17</v>
      </c>
      <c r="F10" s="298">
        <v>12</v>
      </c>
      <c r="G10" s="118">
        <f t="shared" si="0"/>
        <v>0.42499999999999999</v>
      </c>
      <c r="H10" s="118">
        <f t="shared" si="1"/>
        <v>1</v>
      </c>
      <c r="I10" s="118">
        <f t="shared" si="2"/>
        <v>0.70588235294117652</v>
      </c>
      <c r="J10" s="118">
        <f t="shared" si="3"/>
        <v>0.3</v>
      </c>
    </row>
    <row r="11" spans="1:10" x14ac:dyDescent="0.25">
      <c r="A11" s="297" t="s">
        <v>350</v>
      </c>
      <c r="B11" s="298">
        <v>60</v>
      </c>
      <c r="C11" s="298">
        <v>54</v>
      </c>
      <c r="D11" s="298">
        <v>54</v>
      </c>
      <c r="E11" s="298">
        <v>54</v>
      </c>
      <c r="F11" s="298">
        <v>44</v>
      </c>
      <c r="G11" s="118">
        <f t="shared" si="0"/>
        <v>0.9</v>
      </c>
      <c r="H11" s="118">
        <f t="shared" si="1"/>
        <v>1</v>
      </c>
      <c r="I11" s="118">
        <f t="shared" si="2"/>
        <v>0.81481481481481477</v>
      </c>
      <c r="J11" s="118">
        <f t="shared" si="3"/>
        <v>0.73333333333333328</v>
      </c>
    </row>
    <row r="12" spans="1:10" x14ac:dyDescent="0.25">
      <c r="A12" s="297" t="s">
        <v>360</v>
      </c>
      <c r="B12" s="298">
        <v>20</v>
      </c>
      <c r="C12" s="298">
        <v>4</v>
      </c>
      <c r="D12" s="298">
        <v>4</v>
      </c>
      <c r="E12" s="298">
        <v>4</v>
      </c>
      <c r="F12" s="298">
        <v>3</v>
      </c>
      <c r="G12" s="118">
        <f t="shared" si="0"/>
        <v>0.2</v>
      </c>
      <c r="H12" s="118">
        <f t="shared" si="1"/>
        <v>1</v>
      </c>
      <c r="I12" s="118">
        <f t="shared" si="2"/>
        <v>0.75</v>
      </c>
      <c r="J12" s="118">
        <f t="shared" si="3"/>
        <v>0.15</v>
      </c>
    </row>
    <row r="13" spans="1:10" x14ac:dyDescent="0.25">
      <c r="A13" s="297" t="s">
        <v>461</v>
      </c>
      <c r="B13" s="298">
        <v>90</v>
      </c>
      <c r="C13" s="298">
        <v>93</v>
      </c>
      <c r="D13" s="298">
        <v>93</v>
      </c>
      <c r="E13" s="298">
        <v>92</v>
      </c>
      <c r="F13" s="298">
        <v>67</v>
      </c>
      <c r="G13" s="118">
        <f t="shared" si="0"/>
        <v>1.0333333333333334</v>
      </c>
      <c r="H13" s="118">
        <f t="shared" si="1"/>
        <v>0.989247311827957</v>
      </c>
      <c r="I13" s="118">
        <f t="shared" si="2"/>
        <v>0.72826086956521741</v>
      </c>
      <c r="J13" s="118">
        <f t="shared" si="3"/>
        <v>0.74444444444444446</v>
      </c>
    </row>
    <row r="14" spans="1:10" x14ac:dyDescent="0.25">
      <c r="A14" s="297" t="s">
        <v>463</v>
      </c>
      <c r="B14" s="298">
        <v>15</v>
      </c>
      <c r="C14" s="298">
        <v>14</v>
      </c>
      <c r="D14" s="298">
        <v>14</v>
      </c>
      <c r="E14" s="298">
        <v>14</v>
      </c>
      <c r="F14" s="298">
        <v>10</v>
      </c>
      <c r="G14" s="118">
        <f t="shared" si="0"/>
        <v>0.93333333333333335</v>
      </c>
      <c r="H14" s="118">
        <f t="shared" si="1"/>
        <v>1</v>
      </c>
      <c r="I14" s="118">
        <f t="shared" si="2"/>
        <v>0.7142857142857143</v>
      </c>
      <c r="J14" s="118">
        <f t="shared" si="3"/>
        <v>0.66666666666666663</v>
      </c>
    </row>
    <row r="15" spans="1:10" x14ac:dyDescent="0.25">
      <c r="A15" s="297" t="s">
        <v>464</v>
      </c>
      <c r="B15" s="298">
        <v>50</v>
      </c>
      <c r="C15" s="298">
        <v>60</v>
      </c>
      <c r="D15" s="298">
        <v>60</v>
      </c>
      <c r="E15" s="298">
        <v>60</v>
      </c>
      <c r="F15" s="298">
        <v>45</v>
      </c>
      <c r="G15" s="118">
        <f t="shared" si="0"/>
        <v>1.2</v>
      </c>
      <c r="H15" s="118">
        <f t="shared" si="1"/>
        <v>1</v>
      </c>
      <c r="I15" s="118">
        <f t="shared" si="2"/>
        <v>0.75</v>
      </c>
      <c r="J15" s="118">
        <f t="shared" si="3"/>
        <v>0.9</v>
      </c>
    </row>
    <row r="16" spans="1:10" x14ac:dyDescent="0.25">
      <c r="A16" s="297" t="s">
        <v>466</v>
      </c>
      <c r="B16" s="298">
        <v>10</v>
      </c>
      <c r="C16" s="298">
        <v>1</v>
      </c>
      <c r="D16" s="298">
        <v>1</v>
      </c>
      <c r="E16" s="298">
        <v>0</v>
      </c>
      <c r="F16" s="298">
        <v>0</v>
      </c>
      <c r="G16" s="118">
        <f t="shared" si="0"/>
        <v>0.1</v>
      </c>
      <c r="H16" s="118">
        <f t="shared" si="1"/>
        <v>0</v>
      </c>
      <c r="I16" s="118">
        <f t="shared" si="2"/>
        <v>0</v>
      </c>
      <c r="J16" s="118">
        <f t="shared" si="3"/>
        <v>0</v>
      </c>
    </row>
    <row r="17" spans="1:11" x14ac:dyDescent="0.25">
      <c r="A17" s="297" t="s">
        <v>465</v>
      </c>
      <c r="B17" s="298">
        <v>70</v>
      </c>
      <c r="C17" s="298">
        <v>40</v>
      </c>
      <c r="D17" s="298">
        <v>40</v>
      </c>
      <c r="E17" s="298">
        <v>40</v>
      </c>
      <c r="F17" s="298">
        <v>36</v>
      </c>
      <c r="G17" s="118">
        <f t="shared" si="0"/>
        <v>0.5714285714285714</v>
      </c>
      <c r="H17" s="118">
        <f t="shared" si="1"/>
        <v>1</v>
      </c>
      <c r="I17" s="118">
        <f t="shared" si="2"/>
        <v>0.9</v>
      </c>
      <c r="J17" s="118">
        <f t="shared" si="3"/>
        <v>0.51428571428571423</v>
      </c>
    </row>
    <row r="18" spans="1:11" x14ac:dyDescent="0.25">
      <c r="A18" s="297" t="s">
        <v>467</v>
      </c>
      <c r="B18" s="298">
        <v>958</v>
      </c>
      <c r="C18" s="298">
        <v>356</v>
      </c>
      <c r="D18" s="298">
        <v>356</v>
      </c>
      <c r="E18" s="298">
        <v>355</v>
      </c>
      <c r="F18" s="298">
        <v>287</v>
      </c>
      <c r="G18" s="118">
        <f t="shared" si="0"/>
        <v>0.37160751565762007</v>
      </c>
      <c r="H18" s="118">
        <f t="shared" si="1"/>
        <v>0.9971910112359551</v>
      </c>
      <c r="I18" s="118">
        <f t="shared" si="2"/>
        <v>0.80845070422535215</v>
      </c>
      <c r="J18" s="118">
        <f t="shared" si="3"/>
        <v>0.29958246346555323</v>
      </c>
    </row>
    <row r="19" spans="1:11" x14ac:dyDescent="0.25">
      <c r="A19" s="297" t="s">
        <v>469</v>
      </c>
      <c r="B19" s="298">
        <v>55</v>
      </c>
      <c r="C19" s="298">
        <v>52</v>
      </c>
      <c r="D19" s="298">
        <v>52</v>
      </c>
      <c r="E19" s="298">
        <v>52</v>
      </c>
      <c r="F19" s="298">
        <v>42</v>
      </c>
      <c r="G19" s="118">
        <f t="shared" si="0"/>
        <v>0.94545454545454544</v>
      </c>
      <c r="H19" s="118">
        <f t="shared" si="1"/>
        <v>1</v>
      </c>
      <c r="I19" s="118">
        <f t="shared" si="2"/>
        <v>0.80769230769230771</v>
      </c>
      <c r="J19" s="118">
        <f t="shared" si="3"/>
        <v>0.76363636363636367</v>
      </c>
    </row>
    <row r="20" spans="1:11" x14ac:dyDescent="0.25">
      <c r="A20" s="297" t="s">
        <v>485</v>
      </c>
      <c r="B20" s="298">
        <v>30</v>
      </c>
      <c r="C20" s="298">
        <v>5</v>
      </c>
      <c r="D20" s="298">
        <v>5</v>
      </c>
      <c r="E20" s="298">
        <v>5</v>
      </c>
      <c r="F20" s="298">
        <v>5</v>
      </c>
      <c r="G20" s="118">
        <f t="shared" si="0"/>
        <v>0.16666666666666666</v>
      </c>
      <c r="H20" s="118">
        <f t="shared" si="1"/>
        <v>1</v>
      </c>
      <c r="I20" s="118">
        <f t="shared" si="2"/>
        <v>1</v>
      </c>
      <c r="J20" s="118">
        <f t="shared" si="3"/>
        <v>0.16666666666666666</v>
      </c>
    </row>
    <row r="21" spans="1:11" x14ac:dyDescent="0.25">
      <c r="A21" s="297" t="s">
        <v>468</v>
      </c>
      <c r="B21" s="298">
        <v>10</v>
      </c>
      <c r="C21" s="298">
        <v>14</v>
      </c>
      <c r="D21" s="298">
        <v>14</v>
      </c>
      <c r="E21" s="298">
        <v>14</v>
      </c>
      <c r="F21" s="298">
        <v>13</v>
      </c>
      <c r="G21" s="118">
        <f t="shared" si="0"/>
        <v>1.4</v>
      </c>
      <c r="H21" s="118">
        <f t="shared" si="1"/>
        <v>1</v>
      </c>
      <c r="I21" s="118">
        <f t="shared" si="2"/>
        <v>0.9285714285714286</v>
      </c>
      <c r="J21" s="118">
        <f t="shared" si="3"/>
        <v>1.3</v>
      </c>
    </row>
    <row r="22" spans="1:11" x14ac:dyDescent="0.25">
      <c r="A22" s="18"/>
      <c r="B22" s="2"/>
      <c r="C22" s="2"/>
      <c r="D22" s="2"/>
      <c r="E22" s="2"/>
      <c r="F22" s="2"/>
      <c r="G22" s="118">
        <f t="shared" si="0"/>
        <v>0</v>
      </c>
      <c r="H22" s="118">
        <f t="shared" si="1"/>
        <v>0</v>
      </c>
      <c r="I22" s="118">
        <f t="shared" si="2"/>
        <v>0</v>
      </c>
      <c r="J22" s="118">
        <f t="shared" si="3"/>
        <v>0</v>
      </c>
      <c r="K22" s="7"/>
    </row>
    <row r="23" spans="1:11" x14ac:dyDescent="0.25">
      <c r="A23" s="38"/>
      <c r="B23" s="50"/>
      <c r="C23" s="50"/>
      <c r="D23" s="50"/>
      <c r="E23" s="50"/>
      <c r="F23" s="50"/>
      <c r="G23" s="118">
        <f>IFERROR(C23/B23,0)</f>
        <v>0</v>
      </c>
      <c r="H23" s="118">
        <f t="shared" ref="H23:I24" si="4">IFERROR(E23/D23,0)</f>
        <v>0</v>
      </c>
      <c r="I23" s="118">
        <f t="shared" si="4"/>
        <v>0</v>
      </c>
      <c r="J23" s="118">
        <f>IFERROR(F23/B23,0)</f>
        <v>0</v>
      </c>
    </row>
    <row r="24" spans="1:11" x14ac:dyDescent="0.25">
      <c r="A24" s="116" t="s">
        <v>56</v>
      </c>
      <c r="B24" s="48">
        <f>SUM(B4:B23)</f>
        <v>1718</v>
      </c>
      <c r="C24" s="48">
        <f>SUM(C4:C23)</f>
        <v>934</v>
      </c>
      <c r="D24" s="48">
        <f>SUM(D4:D23)</f>
        <v>934</v>
      </c>
      <c r="E24" s="48">
        <f>SUM(E4:E23)</f>
        <v>929</v>
      </c>
      <c r="F24" s="48">
        <f>SUM(F4:F23)</f>
        <v>741</v>
      </c>
      <c r="G24" s="118">
        <f>IFERROR(C24/B24,0)</f>
        <v>0.54365541327124567</v>
      </c>
      <c r="H24" s="118">
        <f t="shared" si="4"/>
        <v>0.99464668094218411</v>
      </c>
      <c r="I24" s="118">
        <f t="shared" si="4"/>
        <v>0.79763186221743809</v>
      </c>
      <c r="J24" s="118">
        <f>IFERROR(F24/B24,0)</f>
        <v>0.43131548311990686</v>
      </c>
    </row>
    <row r="25" spans="1:11" x14ac:dyDescent="0.25">
      <c r="A25" s="39"/>
      <c r="B25" s="7"/>
      <c r="C25" s="7"/>
      <c r="D25" s="7"/>
      <c r="E25" s="7"/>
      <c r="F25" s="7"/>
      <c r="G25" s="7"/>
      <c r="H25" s="7"/>
      <c r="J25" s="7"/>
    </row>
    <row r="26" spans="1:11" ht="16.5" thickBot="1" x14ac:dyDescent="0.3">
      <c r="A26" s="453" t="s">
        <v>55</v>
      </c>
      <c r="B26" s="454"/>
      <c r="C26" s="454"/>
      <c r="D26" s="454"/>
      <c r="E26" s="454"/>
      <c r="F26" s="454"/>
      <c r="G26" s="454"/>
      <c r="H26" s="454"/>
      <c r="I26" s="454"/>
      <c r="J26" s="454"/>
    </row>
    <row r="27" spans="1:11" ht="32.25" thickBot="1" x14ac:dyDescent="0.3">
      <c r="A27" s="70" t="s">
        <v>71</v>
      </c>
      <c r="B27" s="71" t="s">
        <v>72</v>
      </c>
      <c r="C27" s="71" t="s">
        <v>73</v>
      </c>
      <c r="D27" s="72" t="s">
        <v>74</v>
      </c>
      <c r="E27" s="72" t="s">
        <v>75</v>
      </c>
      <c r="F27" s="72" t="s">
        <v>76</v>
      </c>
      <c r="G27" s="85" t="s">
        <v>77</v>
      </c>
      <c r="H27" s="85" t="s">
        <v>78</v>
      </c>
      <c r="I27" s="85" t="s">
        <v>79</v>
      </c>
      <c r="J27" s="86" t="s">
        <v>80</v>
      </c>
    </row>
    <row r="28" spans="1:11" x14ac:dyDescent="0.25">
      <c r="A28" s="297" t="s">
        <v>317</v>
      </c>
      <c r="B28" s="298">
        <v>30</v>
      </c>
      <c r="C28" s="298">
        <v>37</v>
      </c>
      <c r="D28" s="298">
        <v>37</v>
      </c>
      <c r="E28" s="298">
        <v>37</v>
      </c>
      <c r="F28" s="298">
        <v>33</v>
      </c>
      <c r="G28" s="118">
        <f t="shared" ref="G28:G33" si="5">IFERROR(C28/B28,0)</f>
        <v>1.2333333333333334</v>
      </c>
      <c r="H28" s="118">
        <f t="shared" ref="H28:H33" si="6">IFERROR(E28/D28,0)</f>
        <v>1</v>
      </c>
      <c r="I28" s="118">
        <f t="shared" ref="I28:I33" si="7">IFERROR(F28/E28,0)</f>
        <v>0.89189189189189189</v>
      </c>
      <c r="J28" s="118">
        <f t="shared" ref="J28:J33" si="8">IFERROR(F28/B28,0)</f>
        <v>1.1000000000000001</v>
      </c>
    </row>
    <row r="29" spans="1:11" x14ac:dyDescent="0.25">
      <c r="A29" s="297" t="s">
        <v>461</v>
      </c>
      <c r="B29" s="298">
        <v>15</v>
      </c>
      <c r="C29" s="298">
        <v>22</v>
      </c>
      <c r="D29" s="298">
        <v>22</v>
      </c>
      <c r="E29" s="298">
        <v>22</v>
      </c>
      <c r="F29" s="298">
        <v>17</v>
      </c>
      <c r="G29" s="118">
        <f t="shared" si="5"/>
        <v>1.4666666666666666</v>
      </c>
      <c r="H29" s="118">
        <f t="shared" si="6"/>
        <v>1</v>
      </c>
      <c r="I29" s="118">
        <f t="shared" si="7"/>
        <v>0.77272727272727271</v>
      </c>
      <c r="J29" s="118">
        <f t="shared" si="8"/>
        <v>1.1333333333333333</v>
      </c>
    </row>
    <row r="30" spans="1:11" x14ac:dyDescent="0.25">
      <c r="A30" s="297" t="s">
        <v>465</v>
      </c>
      <c r="B30" s="298">
        <v>30</v>
      </c>
      <c r="C30" s="298">
        <v>18</v>
      </c>
      <c r="D30" s="298">
        <v>18</v>
      </c>
      <c r="E30" s="298">
        <v>18</v>
      </c>
      <c r="F30" s="298">
        <v>14</v>
      </c>
      <c r="G30" s="118">
        <f t="shared" si="5"/>
        <v>0.6</v>
      </c>
      <c r="H30" s="118">
        <f t="shared" si="6"/>
        <v>1</v>
      </c>
      <c r="I30" s="118">
        <f t="shared" si="7"/>
        <v>0.77777777777777779</v>
      </c>
      <c r="J30" s="118">
        <f t="shared" si="8"/>
        <v>0.46666666666666667</v>
      </c>
    </row>
    <row r="31" spans="1:11" x14ac:dyDescent="0.25">
      <c r="A31" s="297" t="s">
        <v>467</v>
      </c>
      <c r="B31" s="298">
        <v>175</v>
      </c>
      <c r="C31" s="298">
        <v>130</v>
      </c>
      <c r="D31" s="298">
        <v>130</v>
      </c>
      <c r="E31" s="298">
        <v>124</v>
      </c>
      <c r="F31" s="298">
        <v>89</v>
      </c>
      <c r="G31" s="118">
        <f t="shared" si="5"/>
        <v>0.74285714285714288</v>
      </c>
      <c r="H31" s="118">
        <f t="shared" si="6"/>
        <v>0.9538461538461539</v>
      </c>
      <c r="I31" s="118">
        <f t="shared" si="7"/>
        <v>0.717741935483871</v>
      </c>
      <c r="J31" s="118">
        <f t="shared" si="8"/>
        <v>0.50857142857142856</v>
      </c>
    </row>
    <row r="32" spans="1:11" x14ac:dyDescent="0.25">
      <c r="A32" s="297" t="s">
        <v>469</v>
      </c>
      <c r="B32" s="298">
        <v>15</v>
      </c>
      <c r="C32" s="298">
        <v>24</v>
      </c>
      <c r="D32" s="298">
        <v>24</v>
      </c>
      <c r="E32" s="298">
        <v>24</v>
      </c>
      <c r="F32" s="298">
        <v>23</v>
      </c>
      <c r="G32" s="118">
        <f t="shared" si="5"/>
        <v>1.6</v>
      </c>
      <c r="H32" s="118">
        <f t="shared" si="6"/>
        <v>1</v>
      </c>
      <c r="I32" s="118">
        <f t="shared" si="7"/>
        <v>0.95833333333333337</v>
      </c>
      <c r="J32" s="118">
        <f t="shared" si="8"/>
        <v>1.5333333333333334</v>
      </c>
    </row>
    <row r="33" spans="1:10" x14ac:dyDescent="0.25">
      <c r="A33" s="297"/>
      <c r="B33" s="298"/>
      <c r="C33" s="298"/>
      <c r="D33" s="298"/>
      <c r="E33" s="298"/>
      <c r="F33" s="298"/>
      <c r="G33" s="118">
        <f t="shared" si="5"/>
        <v>0</v>
      </c>
      <c r="H33" s="118">
        <f t="shared" si="6"/>
        <v>0</v>
      </c>
      <c r="I33" s="118">
        <f t="shared" si="7"/>
        <v>0</v>
      </c>
      <c r="J33" s="118">
        <f t="shared" si="8"/>
        <v>0</v>
      </c>
    </row>
    <row r="34" spans="1:10" x14ac:dyDescent="0.25">
      <c r="A34" s="38"/>
      <c r="B34" s="50"/>
      <c r="C34" s="50"/>
      <c r="D34" s="50"/>
      <c r="E34" s="50"/>
      <c r="F34" s="50"/>
      <c r="G34" s="118">
        <f>IFERROR(C34/B34,0)</f>
        <v>0</v>
      </c>
      <c r="H34" s="118">
        <f>IFERROR(E34/D34,0)</f>
        <v>0</v>
      </c>
      <c r="I34" s="118">
        <f>IFERROR(F34/E34,0)</f>
        <v>0</v>
      </c>
      <c r="J34" s="118">
        <f>IFERROR(F34/B34,0)</f>
        <v>0</v>
      </c>
    </row>
    <row r="35" spans="1:10" x14ac:dyDescent="0.25">
      <c r="A35" s="116" t="s">
        <v>56</v>
      </c>
      <c r="B35" s="48">
        <f>SUM(B28:B34)</f>
        <v>265</v>
      </c>
      <c r="C35" s="48">
        <f>SUM(C28:C34)</f>
        <v>231</v>
      </c>
      <c r="D35" s="48">
        <f>SUM(D28:D34)</f>
        <v>231</v>
      </c>
      <c r="E35" s="48">
        <f>SUM(E28:E34)</f>
        <v>225</v>
      </c>
      <c r="F35" s="48">
        <f>SUM(F28:F34)</f>
        <v>176</v>
      </c>
      <c r="G35" s="118">
        <f>IFERROR(C35/B35,0)</f>
        <v>0.8716981132075472</v>
      </c>
      <c r="H35" s="118">
        <f>IFERROR(E35/D35,0)</f>
        <v>0.97402597402597402</v>
      </c>
      <c r="I35" s="118">
        <f>IFERROR(F35/E35,0)</f>
        <v>0.78222222222222226</v>
      </c>
      <c r="J35" s="118">
        <f>IFERROR(F35/B35,0)</f>
        <v>0.66415094339622638</v>
      </c>
    </row>
    <row r="36" spans="1:10" x14ac:dyDescent="0.25">
      <c r="J36" s="7"/>
    </row>
    <row r="37" spans="1:10" ht="16.5" thickBot="1" x14ac:dyDescent="0.3">
      <c r="A37" s="456" t="s">
        <v>87</v>
      </c>
      <c r="B37" s="457"/>
      <c r="C37" s="457"/>
      <c r="D37" s="457"/>
      <c r="E37" s="458"/>
    </row>
    <row r="38" spans="1:10" ht="63.75" thickBot="1" x14ac:dyDescent="0.3">
      <c r="A38" s="80" t="s">
        <v>71</v>
      </c>
      <c r="B38" s="81" t="s">
        <v>73</v>
      </c>
      <c r="C38" s="82" t="s">
        <v>74</v>
      </c>
      <c r="D38" s="82" t="s">
        <v>75</v>
      </c>
      <c r="E38" s="82" t="s">
        <v>76</v>
      </c>
      <c r="F38" s="83" t="s">
        <v>82</v>
      </c>
      <c r="G38" s="83" t="s">
        <v>83</v>
      </c>
      <c r="H38" s="83" t="s">
        <v>84</v>
      </c>
      <c r="I38" s="84" t="s">
        <v>85</v>
      </c>
    </row>
    <row r="39" spans="1:10" x14ac:dyDescent="0.25">
      <c r="A39" s="297" t="s">
        <v>455</v>
      </c>
      <c r="B39" s="298">
        <v>17</v>
      </c>
      <c r="C39" s="298">
        <v>17</v>
      </c>
      <c r="D39" s="298">
        <v>17</v>
      </c>
      <c r="E39" s="298">
        <v>15</v>
      </c>
      <c r="F39" s="119">
        <f>+IFERROR(B39/(C4+#REF!),0)*100</f>
        <v>0</v>
      </c>
      <c r="G39" s="119">
        <f>+IFERROR(C39/(D4+#REF!),0)*100</f>
        <v>0</v>
      </c>
      <c r="H39" s="119">
        <f>+IFERROR(D39/(E4+#REF!),0)*100</f>
        <v>0</v>
      </c>
      <c r="I39" s="119">
        <f>+IFERROR(E39/(F4+#REF!),0)*100</f>
        <v>0</v>
      </c>
    </row>
    <row r="40" spans="1:10" x14ac:dyDescent="0.25">
      <c r="A40" s="297" t="s">
        <v>456</v>
      </c>
      <c r="B40" s="298">
        <v>18</v>
      </c>
      <c r="C40" s="298">
        <v>18</v>
      </c>
      <c r="D40" s="298">
        <v>13</v>
      </c>
      <c r="E40" s="298">
        <v>13</v>
      </c>
      <c r="F40" s="120">
        <f>+IFERROR(B40/(C5+#REF!),0)*100</f>
        <v>0</v>
      </c>
      <c r="G40" s="120">
        <f>+IFERROR(C40/(D5+#REF!),0)*100</f>
        <v>0</v>
      </c>
      <c r="H40" s="120">
        <f>+IFERROR(D40/(E5+#REF!),0)*100</f>
        <v>0</v>
      </c>
      <c r="I40" s="120">
        <f>+IFERROR(E40/(F5+#REF!),0)*100</f>
        <v>0</v>
      </c>
    </row>
    <row r="41" spans="1:10" x14ac:dyDescent="0.25">
      <c r="A41" s="297" t="s">
        <v>457</v>
      </c>
      <c r="B41" s="298">
        <v>43</v>
      </c>
      <c r="C41" s="298">
        <v>43</v>
      </c>
      <c r="D41" s="298">
        <v>43</v>
      </c>
      <c r="E41" s="298">
        <v>37</v>
      </c>
      <c r="F41" s="120">
        <f>+IFERROR(B41/(C6+C28),0)*100</f>
        <v>48.314606741573037</v>
      </c>
      <c r="G41" s="120">
        <f>+IFERROR(C41/(D6+D28),0)*100</f>
        <v>48.314606741573037</v>
      </c>
      <c r="H41" s="120">
        <f>+IFERROR(D41/(E6+E28),0)*100</f>
        <v>48.314606741573037</v>
      </c>
      <c r="I41" s="120">
        <f>+IFERROR(E41/(F6+F28),0)*100</f>
        <v>49.333333333333336</v>
      </c>
    </row>
    <row r="42" spans="1:10" x14ac:dyDescent="0.25">
      <c r="A42" s="297" t="s">
        <v>458</v>
      </c>
      <c r="B42" s="298">
        <v>71</v>
      </c>
      <c r="C42" s="298">
        <v>71</v>
      </c>
      <c r="D42" s="298">
        <v>71</v>
      </c>
      <c r="E42" s="298">
        <v>62</v>
      </c>
      <c r="F42" s="120">
        <f>+IFERROR(B42/(C7+#REF!),0)*100</f>
        <v>0</v>
      </c>
      <c r="G42" s="120">
        <f>+IFERROR(C42/(D7+#REF!),0)*100</f>
        <v>0</v>
      </c>
      <c r="H42" s="120">
        <f>+IFERROR(D42/(E7+#REF!),0)*100</f>
        <v>0</v>
      </c>
      <c r="I42" s="120">
        <f>+IFERROR(E42/(F7+#REF!),0)*100</f>
        <v>0</v>
      </c>
    </row>
    <row r="43" spans="1:10" x14ac:dyDescent="0.25">
      <c r="A43" s="297" t="s">
        <v>317</v>
      </c>
      <c r="B43" s="298">
        <v>36</v>
      </c>
      <c r="C43" s="298">
        <v>36</v>
      </c>
      <c r="D43" s="298">
        <v>36</v>
      </c>
      <c r="E43" s="298">
        <v>32</v>
      </c>
      <c r="F43" s="120">
        <f t="shared" ref="F43:I47" si="9">+IFERROR(B43/(C8+C29),0)*100</f>
        <v>100</v>
      </c>
      <c r="G43" s="120">
        <f t="shared" si="9"/>
        <v>100</v>
      </c>
      <c r="H43" s="120">
        <f t="shared" si="9"/>
        <v>100</v>
      </c>
      <c r="I43" s="120">
        <f t="shared" si="9"/>
        <v>123.07692307692308</v>
      </c>
    </row>
    <row r="44" spans="1:10" x14ac:dyDescent="0.25">
      <c r="A44" s="297" t="s">
        <v>333</v>
      </c>
      <c r="B44" s="298">
        <v>1</v>
      </c>
      <c r="C44" s="298">
        <v>1</v>
      </c>
      <c r="D44" s="298">
        <v>1</v>
      </c>
      <c r="E44" s="298">
        <v>1</v>
      </c>
      <c r="F44" s="120">
        <f t="shared" si="9"/>
        <v>5.2631578947368416</v>
      </c>
      <c r="G44" s="120">
        <f t="shared" si="9"/>
        <v>5.2631578947368416</v>
      </c>
      <c r="H44" s="120">
        <f t="shared" si="9"/>
        <v>5.2631578947368416</v>
      </c>
      <c r="I44" s="120">
        <f t="shared" si="9"/>
        <v>6.666666666666667</v>
      </c>
    </row>
    <row r="45" spans="1:10" x14ac:dyDescent="0.25">
      <c r="A45" s="297" t="s">
        <v>459</v>
      </c>
      <c r="B45" s="298">
        <v>12</v>
      </c>
      <c r="C45" s="298">
        <v>12</v>
      </c>
      <c r="D45" s="298">
        <v>12</v>
      </c>
      <c r="E45" s="298">
        <v>9</v>
      </c>
      <c r="F45" s="120">
        <f t="shared" si="9"/>
        <v>8.1632653061224492</v>
      </c>
      <c r="G45" s="120">
        <f t="shared" si="9"/>
        <v>8.1632653061224492</v>
      </c>
      <c r="H45" s="120">
        <f t="shared" si="9"/>
        <v>8.5106382978723403</v>
      </c>
      <c r="I45" s="120">
        <f t="shared" si="9"/>
        <v>8.9108910891089099</v>
      </c>
    </row>
    <row r="46" spans="1:10" x14ac:dyDescent="0.25">
      <c r="A46" s="297" t="s">
        <v>350</v>
      </c>
      <c r="B46" s="298">
        <v>58</v>
      </c>
      <c r="C46" s="298">
        <v>58</v>
      </c>
      <c r="D46" s="298">
        <v>50</v>
      </c>
      <c r="E46" s="298">
        <v>41</v>
      </c>
      <c r="F46" s="120">
        <f t="shared" si="9"/>
        <v>74.358974358974365</v>
      </c>
      <c r="G46" s="120">
        <f t="shared" si="9"/>
        <v>74.358974358974365</v>
      </c>
      <c r="H46" s="120">
        <f t="shared" si="9"/>
        <v>64.102564102564102</v>
      </c>
      <c r="I46" s="120">
        <f t="shared" si="9"/>
        <v>61.194029850746269</v>
      </c>
    </row>
    <row r="47" spans="1:10" x14ac:dyDescent="0.25">
      <c r="A47" s="297" t="s">
        <v>360</v>
      </c>
      <c r="B47" s="298">
        <v>3</v>
      </c>
      <c r="C47" s="298">
        <v>3</v>
      </c>
      <c r="D47" s="298">
        <v>3</v>
      </c>
      <c r="E47" s="298">
        <v>3</v>
      </c>
      <c r="F47" s="120">
        <f t="shared" si="9"/>
        <v>75</v>
      </c>
      <c r="G47" s="120">
        <f t="shared" si="9"/>
        <v>75</v>
      </c>
      <c r="H47" s="120">
        <f t="shared" si="9"/>
        <v>75</v>
      </c>
      <c r="I47" s="120">
        <f t="shared" si="9"/>
        <v>100</v>
      </c>
    </row>
    <row r="48" spans="1:10" x14ac:dyDescent="0.25">
      <c r="A48" s="297" t="s">
        <v>461</v>
      </c>
      <c r="B48" s="298">
        <v>90</v>
      </c>
      <c r="C48" s="298">
        <v>90</v>
      </c>
      <c r="D48" s="298">
        <v>90</v>
      </c>
      <c r="E48" s="298">
        <v>68</v>
      </c>
      <c r="F48" s="120">
        <f>+IFERROR(B48/(C13+#REF!),0)*100</f>
        <v>0</v>
      </c>
      <c r="G48" s="120">
        <f>+IFERROR(C48/(D13+#REF!),0)*100</f>
        <v>0</v>
      </c>
      <c r="H48" s="120">
        <f>+IFERROR(D48/(E13+#REF!),0)*100</f>
        <v>0</v>
      </c>
      <c r="I48" s="120">
        <f>+IFERROR(E48/(F13+#REF!),0)*100</f>
        <v>0</v>
      </c>
    </row>
    <row r="49" spans="1:9" x14ac:dyDescent="0.25">
      <c r="A49" s="297" t="s">
        <v>463</v>
      </c>
      <c r="B49" s="298">
        <v>14</v>
      </c>
      <c r="C49" s="298">
        <v>14</v>
      </c>
      <c r="D49" s="298">
        <v>14</v>
      </c>
      <c r="E49" s="298">
        <v>10</v>
      </c>
      <c r="F49" s="120">
        <f>+IFERROR(B49/(C14+#REF!),0)*100</f>
        <v>0</v>
      </c>
      <c r="G49" s="120">
        <f>+IFERROR(C49/(D14+#REF!),0)*100</f>
        <v>0</v>
      </c>
      <c r="H49" s="120">
        <f>+IFERROR(D49/(E14+#REF!),0)*100</f>
        <v>0</v>
      </c>
      <c r="I49" s="120">
        <f>+IFERROR(E49/(F14+#REF!),0)*100</f>
        <v>0</v>
      </c>
    </row>
    <row r="50" spans="1:9" x14ac:dyDescent="0.25">
      <c r="A50" s="297" t="s">
        <v>464</v>
      </c>
      <c r="B50" s="298">
        <v>36</v>
      </c>
      <c r="C50" s="298">
        <v>36</v>
      </c>
      <c r="D50" s="298">
        <v>36</v>
      </c>
      <c r="E50" s="298">
        <v>33</v>
      </c>
      <c r="F50" s="120">
        <f>+IFERROR(B50/(C15+#REF!),0)*100</f>
        <v>0</v>
      </c>
      <c r="G50" s="120">
        <f>+IFERROR(C50/(D15+#REF!),0)*100</f>
        <v>0</v>
      </c>
      <c r="H50" s="120">
        <f>+IFERROR(D50/(E15+#REF!),0)*100</f>
        <v>0</v>
      </c>
      <c r="I50" s="120">
        <f>+IFERROR(E50/(F15+#REF!),0)*100</f>
        <v>0</v>
      </c>
    </row>
    <row r="51" spans="1:9" x14ac:dyDescent="0.25">
      <c r="A51" s="297" t="s">
        <v>466</v>
      </c>
      <c r="B51" s="298">
        <v>1</v>
      </c>
      <c r="C51" s="298">
        <v>1</v>
      </c>
      <c r="D51" s="298">
        <v>0</v>
      </c>
      <c r="E51" s="298">
        <v>0</v>
      </c>
      <c r="F51" s="120">
        <f>+IFERROR(B51/(C16+#REF!),0)*100</f>
        <v>0</v>
      </c>
      <c r="G51" s="120">
        <f>+IFERROR(C51/(D16+#REF!),0)*100</f>
        <v>0</v>
      </c>
      <c r="H51" s="120">
        <f>+IFERROR(D51/(E16+#REF!),0)*100</f>
        <v>0</v>
      </c>
      <c r="I51" s="120">
        <f>+IFERROR(E51/(F16+#REF!),0)*100</f>
        <v>0</v>
      </c>
    </row>
    <row r="52" spans="1:9" x14ac:dyDescent="0.25">
      <c r="A52" s="297" t="s">
        <v>465</v>
      </c>
      <c r="B52" s="298">
        <v>45</v>
      </c>
      <c r="C52" s="298">
        <v>45</v>
      </c>
      <c r="D52" s="298">
        <v>45</v>
      </c>
      <c r="E52" s="298">
        <v>39</v>
      </c>
      <c r="F52" s="120">
        <f>+IFERROR(B52/(C17+#REF!),0)*100</f>
        <v>0</v>
      </c>
      <c r="G52" s="120">
        <f>+IFERROR(C52/(D17+#REF!),0)*100</f>
        <v>0</v>
      </c>
      <c r="H52" s="120">
        <f>+IFERROR(D52/(E17+#REF!),0)*100</f>
        <v>0</v>
      </c>
      <c r="I52" s="120">
        <f>+IFERROR(E52/(F17+#REF!),0)*100</f>
        <v>0</v>
      </c>
    </row>
    <row r="53" spans="1:9" x14ac:dyDescent="0.25">
      <c r="A53" s="297" t="s">
        <v>467</v>
      </c>
      <c r="B53" s="298">
        <v>336</v>
      </c>
      <c r="C53" s="298">
        <v>336</v>
      </c>
      <c r="D53" s="298">
        <v>335</v>
      </c>
      <c r="E53" s="298">
        <v>289</v>
      </c>
      <c r="F53" s="120">
        <f>+IFERROR(B53/(C18+#REF!),0)*100</f>
        <v>0</v>
      </c>
      <c r="G53" s="120">
        <f>+IFERROR(C53/(D18+#REF!),0)*100</f>
        <v>0</v>
      </c>
      <c r="H53" s="120">
        <f>+IFERROR(D53/(E18+#REF!),0)*100</f>
        <v>0</v>
      </c>
      <c r="I53" s="120">
        <f>+IFERROR(E53/(F18+#REF!),0)*100</f>
        <v>0</v>
      </c>
    </row>
    <row r="54" spans="1:9" x14ac:dyDescent="0.25">
      <c r="A54" s="297" t="s">
        <v>469</v>
      </c>
      <c r="B54" s="298">
        <v>57</v>
      </c>
      <c r="C54" s="298">
        <v>57</v>
      </c>
      <c r="D54" s="298">
        <v>57</v>
      </c>
      <c r="E54" s="298">
        <v>50</v>
      </c>
      <c r="F54" s="120">
        <f>+IFERROR(B54/(C19+#REF!),0)*100</f>
        <v>0</v>
      </c>
      <c r="G54" s="120">
        <f>+IFERROR(C54/(D19+#REF!),0)*100</f>
        <v>0</v>
      </c>
      <c r="H54" s="120">
        <f>+IFERROR(D54/(E19+#REF!),0)*100</f>
        <v>0</v>
      </c>
      <c r="I54" s="120">
        <f>+IFERROR(E54/(F19+#REF!),0)*100</f>
        <v>0</v>
      </c>
    </row>
    <row r="55" spans="1:9" x14ac:dyDescent="0.25">
      <c r="A55" s="297" t="s">
        <v>485</v>
      </c>
      <c r="B55" s="298">
        <v>5</v>
      </c>
      <c r="C55" s="298">
        <v>5</v>
      </c>
      <c r="D55" s="298">
        <v>5</v>
      </c>
      <c r="E55" s="298">
        <v>5</v>
      </c>
      <c r="F55" s="120">
        <f>+IFERROR(B55/(C20+#REF!),0)*100</f>
        <v>0</v>
      </c>
      <c r="G55" s="120">
        <f>+IFERROR(C55/(D20+#REF!),0)*100</f>
        <v>0</v>
      </c>
      <c r="H55" s="120">
        <f>+IFERROR(D55/(E20+#REF!),0)*100</f>
        <v>0</v>
      </c>
      <c r="I55" s="120">
        <f>+IFERROR(E55/(F20+#REF!),0)*100</f>
        <v>0</v>
      </c>
    </row>
    <row r="56" spans="1:9" x14ac:dyDescent="0.25">
      <c r="A56" s="297" t="s">
        <v>468</v>
      </c>
      <c r="B56" s="298">
        <v>10</v>
      </c>
      <c r="C56" s="298">
        <v>10</v>
      </c>
      <c r="D56" s="298">
        <v>10</v>
      </c>
      <c r="E56" s="298">
        <v>10</v>
      </c>
      <c r="F56" s="120">
        <f>+IFERROR(B56/(C21+#REF!),0)*100</f>
        <v>0</v>
      </c>
      <c r="G56" s="120">
        <f>+IFERROR(C56/(D21+#REF!),0)*100</f>
        <v>0</v>
      </c>
      <c r="H56" s="120">
        <f>+IFERROR(D56/(E21+#REF!),0)*100</f>
        <v>0</v>
      </c>
      <c r="I56" s="120">
        <f>+IFERROR(E56/(F21+#REF!),0)*100</f>
        <v>0</v>
      </c>
    </row>
    <row r="57" spans="1:9" x14ac:dyDescent="0.25">
      <c r="A57" s="18"/>
      <c r="B57" s="2"/>
      <c r="C57" s="2"/>
      <c r="D57" s="2"/>
      <c r="E57" s="2"/>
      <c r="F57" s="120">
        <f>+IFERROR(B57/(C22+#REF!),0)*100</f>
        <v>0</v>
      </c>
      <c r="G57" s="120">
        <f>+IFERROR(C57/(D22+#REF!),0)*100</f>
        <v>0</v>
      </c>
      <c r="H57" s="120">
        <f>+IFERROR(D57/(E22+#REF!),0)*100</f>
        <v>0</v>
      </c>
      <c r="I57" s="120">
        <f>+IFERROR(E57/(F22+#REF!),0)*100</f>
        <v>0</v>
      </c>
    </row>
    <row r="58" spans="1:9" x14ac:dyDescent="0.25">
      <c r="A58" s="38"/>
      <c r="B58" s="2"/>
      <c r="C58" s="2"/>
      <c r="D58" s="2"/>
      <c r="E58" s="2"/>
      <c r="F58" s="120">
        <f t="shared" ref="F58:I59" si="10">+IFERROR(B58/(C23+C34),0)*100</f>
        <v>0</v>
      </c>
      <c r="G58" s="120">
        <f t="shared" si="10"/>
        <v>0</v>
      </c>
      <c r="H58" s="120">
        <f t="shared" si="10"/>
        <v>0</v>
      </c>
      <c r="I58" s="120">
        <f t="shared" si="10"/>
        <v>0</v>
      </c>
    </row>
    <row r="59" spans="1:9" x14ac:dyDescent="0.25">
      <c r="A59" s="116" t="s">
        <v>56</v>
      </c>
      <c r="B59" s="48">
        <f>SUM(B39:B58)</f>
        <v>853</v>
      </c>
      <c r="C59" s="48">
        <f>SUM(C39:C58)</f>
        <v>853</v>
      </c>
      <c r="D59" s="48">
        <f>SUM(D39:D58)</f>
        <v>838</v>
      </c>
      <c r="E59" s="48">
        <f>SUM(E39:E58)</f>
        <v>717</v>
      </c>
      <c r="F59" s="120">
        <f t="shared" si="10"/>
        <v>73.21888412017168</v>
      </c>
      <c r="G59" s="120">
        <f t="shared" si="10"/>
        <v>73.21888412017168</v>
      </c>
      <c r="H59" s="120">
        <f t="shared" si="10"/>
        <v>72.616984402079723</v>
      </c>
      <c r="I59" s="120">
        <f t="shared" si="10"/>
        <v>78.189749182115591</v>
      </c>
    </row>
    <row r="60" spans="1:9" x14ac:dyDescent="0.25">
      <c r="A60" s="22"/>
      <c r="B60" s="7"/>
      <c r="C60" s="7"/>
      <c r="E60" s="7"/>
      <c r="I60" s="7"/>
    </row>
    <row r="61" spans="1:9" ht="16.5" thickBot="1" x14ac:dyDescent="0.3">
      <c r="A61" s="107" t="s">
        <v>88</v>
      </c>
      <c r="B61" s="6"/>
      <c r="C61" s="6"/>
      <c r="D61" s="6"/>
      <c r="E61" s="6"/>
    </row>
    <row r="62" spans="1:9" ht="63.75" thickBot="1" x14ac:dyDescent="0.3">
      <c r="A62" s="80" t="s">
        <v>71</v>
      </c>
      <c r="B62" s="81" t="s">
        <v>73</v>
      </c>
      <c r="C62" s="82" t="s">
        <v>74</v>
      </c>
      <c r="D62" s="82" t="s">
        <v>75</v>
      </c>
      <c r="E62" s="82" t="s">
        <v>76</v>
      </c>
      <c r="F62" s="83" t="s">
        <v>82</v>
      </c>
      <c r="G62" s="83" t="s">
        <v>83</v>
      </c>
      <c r="H62" s="83" t="s">
        <v>84</v>
      </c>
      <c r="I62" s="84" t="s">
        <v>85</v>
      </c>
    </row>
    <row r="63" spans="1:9" x14ac:dyDescent="0.25">
      <c r="A63" s="297" t="s">
        <v>456</v>
      </c>
      <c r="B63" s="298">
        <v>1</v>
      </c>
      <c r="C63" s="298">
        <v>1</v>
      </c>
      <c r="D63" s="298">
        <v>1</v>
      </c>
      <c r="E63" s="298">
        <v>0</v>
      </c>
      <c r="F63" s="119">
        <f>+IFERROR(B63/(C4+#REF!),0)*100</f>
        <v>0</v>
      </c>
      <c r="G63" s="119">
        <f>+IFERROR(C63/(D4+#REF!),0)*100</f>
        <v>0</v>
      </c>
      <c r="H63" s="119">
        <f>+IFERROR(D63/(E4+#REF!),0)*100</f>
        <v>0</v>
      </c>
      <c r="I63" s="119">
        <f>+IFERROR(E63/(F4+#REF!),0)*100</f>
        <v>0</v>
      </c>
    </row>
    <row r="64" spans="1:9" x14ac:dyDescent="0.25">
      <c r="A64" s="297" t="s">
        <v>457</v>
      </c>
      <c r="B64" s="298">
        <v>2</v>
      </c>
      <c r="C64" s="298">
        <v>2</v>
      </c>
      <c r="D64" s="298">
        <v>2</v>
      </c>
      <c r="E64" s="298">
        <v>0</v>
      </c>
      <c r="F64" s="120">
        <f>+IFERROR(B64/(C5+#REF!),0)*100</f>
        <v>0</v>
      </c>
      <c r="G64" s="120">
        <f>+IFERROR(C64/(D5+#REF!),0)*100</f>
        <v>0</v>
      </c>
      <c r="H64" s="120">
        <f>+IFERROR(D64/(E5+#REF!),0)*100</f>
        <v>0</v>
      </c>
      <c r="I64" s="120">
        <f>+IFERROR(E64/(F5+#REF!),0)*100</f>
        <v>0</v>
      </c>
    </row>
    <row r="65" spans="1:9" x14ac:dyDescent="0.25">
      <c r="A65" s="297" t="s">
        <v>458</v>
      </c>
      <c r="B65" s="298">
        <v>13</v>
      </c>
      <c r="C65" s="298">
        <v>13</v>
      </c>
      <c r="D65" s="298">
        <v>11</v>
      </c>
      <c r="E65" s="298">
        <v>7</v>
      </c>
      <c r="F65" s="120">
        <f>+IFERROR(B65/(C6+C28),0)*100</f>
        <v>14.606741573033707</v>
      </c>
      <c r="G65" s="120">
        <f>+IFERROR(C65/(D6+D28),0)*100</f>
        <v>14.606741573033707</v>
      </c>
      <c r="H65" s="120">
        <f>+IFERROR(D65/(E6+E28),0)*100</f>
        <v>12.359550561797752</v>
      </c>
      <c r="I65" s="120">
        <f>+IFERROR(E65/(F6+F28),0)*100</f>
        <v>9.3333333333333339</v>
      </c>
    </row>
    <row r="66" spans="1:9" x14ac:dyDescent="0.25">
      <c r="A66" s="297" t="s">
        <v>459</v>
      </c>
      <c r="B66" s="298">
        <v>2</v>
      </c>
      <c r="C66" s="298">
        <v>2</v>
      </c>
      <c r="D66" s="298">
        <v>2</v>
      </c>
      <c r="E66" s="298">
        <v>0</v>
      </c>
      <c r="F66" s="120">
        <f>+IFERROR(B66/(C7+#REF!),0)*100</f>
        <v>0</v>
      </c>
      <c r="G66" s="120">
        <f>+IFERROR(C66/(D7+#REF!),0)*100</f>
        <v>0</v>
      </c>
      <c r="H66" s="120">
        <f>+IFERROR(D66/(E7+#REF!),0)*100</f>
        <v>0</v>
      </c>
      <c r="I66" s="120">
        <f>+IFERROR(E66/(F7+#REF!),0)*100</f>
        <v>0</v>
      </c>
    </row>
    <row r="67" spans="1:9" x14ac:dyDescent="0.25">
      <c r="A67" s="297" t="s">
        <v>350</v>
      </c>
      <c r="B67" s="298">
        <v>3</v>
      </c>
      <c r="C67" s="298">
        <v>3</v>
      </c>
      <c r="D67" s="298">
        <v>2</v>
      </c>
      <c r="E67" s="298">
        <v>2</v>
      </c>
      <c r="F67" s="120">
        <f t="shared" ref="F67:I71" si="11">+IFERROR(B67/(C8+C29),0)*100</f>
        <v>8.3333333333333321</v>
      </c>
      <c r="G67" s="120">
        <f t="shared" si="11"/>
        <v>8.3333333333333321</v>
      </c>
      <c r="H67" s="120">
        <f t="shared" si="11"/>
        <v>5.5555555555555554</v>
      </c>
      <c r="I67" s="120">
        <f t="shared" si="11"/>
        <v>7.6923076923076925</v>
      </c>
    </row>
    <row r="68" spans="1:9" x14ac:dyDescent="0.25">
      <c r="A68" s="297" t="s">
        <v>461</v>
      </c>
      <c r="B68" s="298">
        <v>6</v>
      </c>
      <c r="C68" s="298">
        <v>6</v>
      </c>
      <c r="D68" s="298">
        <v>5</v>
      </c>
      <c r="E68" s="298">
        <v>3</v>
      </c>
      <c r="F68" s="120">
        <f t="shared" si="11"/>
        <v>31.578947368421051</v>
      </c>
      <c r="G68" s="120">
        <f t="shared" si="11"/>
        <v>31.578947368421051</v>
      </c>
      <c r="H68" s="120">
        <f t="shared" si="11"/>
        <v>26.315789473684209</v>
      </c>
      <c r="I68" s="120">
        <f t="shared" si="11"/>
        <v>20</v>
      </c>
    </row>
    <row r="69" spans="1:9" x14ac:dyDescent="0.25">
      <c r="A69" s="297" t="s">
        <v>464</v>
      </c>
      <c r="B69" s="298">
        <v>3</v>
      </c>
      <c r="C69" s="298">
        <v>3</v>
      </c>
      <c r="D69" s="298">
        <v>3</v>
      </c>
      <c r="E69" s="298">
        <v>1</v>
      </c>
      <c r="F69" s="120">
        <f t="shared" si="11"/>
        <v>2.0408163265306123</v>
      </c>
      <c r="G69" s="120">
        <f t="shared" si="11"/>
        <v>2.0408163265306123</v>
      </c>
      <c r="H69" s="120">
        <f t="shared" si="11"/>
        <v>2.1276595744680851</v>
      </c>
      <c r="I69" s="120">
        <f t="shared" si="11"/>
        <v>0.99009900990099009</v>
      </c>
    </row>
    <row r="70" spans="1:9" x14ac:dyDescent="0.25">
      <c r="A70" s="297" t="s">
        <v>467</v>
      </c>
      <c r="B70" s="298">
        <v>6</v>
      </c>
      <c r="C70" s="298">
        <v>6</v>
      </c>
      <c r="D70" s="298">
        <v>5</v>
      </c>
      <c r="E70" s="298">
        <v>3</v>
      </c>
      <c r="F70" s="120">
        <f t="shared" si="11"/>
        <v>7.6923076923076925</v>
      </c>
      <c r="G70" s="120">
        <f t="shared" si="11"/>
        <v>7.6923076923076925</v>
      </c>
      <c r="H70" s="120">
        <f t="shared" si="11"/>
        <v>6.4102564102564097</v>
      </c>
      <c r="I70" s="120">
        <f t="shared" si="11"/>
        <v>4.4776119402985071</v>
      </c>
    </row>
    <row r="71" spans="1:9" x14ac:dyDescent="0.25">
      <c r="A71" s="297" t="s">
        <v>469</v>
      </c>
      <c r="B71" s="298">
        <v>5</v>
      </c>
      <c r="C71" s="298">
        <v>5</v>
      </c>
      <c r="D71" s="298">
        <v>5</v>
      </c>
      <c r="E71" s="298">
        <v>4</v>
      </c>
      <c r="F71" s="120">
        <f t="shared" si="11"/>
        <v>125</v>
      </c>
      <c r="G71" s="120">
        <f t="shared" si="11"/>
        <v>125</v>
      </c>
      <c r="H71" s="120">
        <f t="shared" si="11"/>
        <v>125</v>
      </c>
      <c r="I71" s="120">
        <f t="shared" si="11"/>
        <v>133.33333333333331</v>
      </c>
    </row>
    <row r="72" spans="1:9" x14ac:dyDescent="0.25">
      <c r="A72" s="18"/>
      <c r="B72" s="2"/>
      <c r="C72" s="2"/>
      <c r="D72" s="2"/>
      <c r="E72" s="2"/>
      <c r="F72" s="120">
        <f>+IFERROR(B72/(C13+#REF!),0)*100</f>
        <v>0</v>
      </c>
      <c r="G72" s="120">
        <f>+IFERROR(C72/(D13+#REF!),0)*100</f>
        <v>0</v>
      </c>
      <c r="H72" s="120">
        <f>+IFERROR(D72/(E13+#REF!),0)*100</f>
        <v>0</v>
      </c>
      <c r="I72" s="120">
        <f>+IFERROR(E72/(F13+#REF!),0)*100</f>
        <v>0</v>
      </c>
    </row>
    <row r="73" spans="1:9" x14ac:dyDescent="0.25">
      <c r="A73" s="18"/>
      <c r="B73" s="2"/>
      <c r="C73" s="2"/>
      <c r="D73" s="2"/>
      <c r="E73" s="2"/>
      <c r="F73" s="120">
        <f>+IFERROR(B73/(#REF!+#REF!),0)*100</f>
        <v>0</v>
      </c>
      <c r="G73" s="120">
        <f>+IFERROR(C73/(#REF!+#REF!),0)*100</f>
        <v>0</v>
      </c>
      <c r="H73" s="120">
        <f>+IFERROR(D73/(#REF!+#REF!),0)*100</f>
        <v>0</v>
      </c>
      <c r="I73" s="120">
        <f>+IFERROR(E73/(#REF!+#REF!),0)*100</f>
        <v>0</v>
      </c>
    </row>
    <row r="74" spans="1:9" x14ac:dyDescent="0.25">
      <c r="A74" s="18"/>
      <c r="B74" s="2"/>
      <c r="C74" s="2"/>
      <c r="D74" s="2"/>
      <c r="E74" s="2"/>
      <c r="F74" s="120">
        <f>+IFERROR(B74/(#REF!+#REF!),0)*100</f>
        <v>0</v>
      </c>
      <c r="G74" s="120">
        <f>+IFERROR(C74/(#REF!+#REF!),0)*100</f>
        <v>0</v>
      </c>
      <c r="H74" s="120">
        <f>+IFERROR(D74/(#REF!+#REF!),0)*100</f>
        <v>0</v>
      </c>
      <c r="I74" s="120">
        <f>+IFERROR(E74/(#REF!+#REF!),0)*100</f>
        <v>0</v>
      </c>
    </row>
    <row r="75" spans="1:9" x14ac:dyDescent="0.25">
      <c r="A75" s="38"/>
      <c r="B75" s="2"/>
      <c r="C75" s="2"/>
      <c r="D75" s="2"/>
      <c r="E75" s="2"/>
      <c r="F75" s="120">
        <f t="shared" ref="F75:I76" si="12">+IFERROR(B75/(C23+C34),0)*100</f>
        <v>0</v>
      </c>
      <c r="G75" s="120">
        <f t="shared" si="12"/>
        <v>0</v>
      </c>
      <c r="H75" s="120">
        <f t="shared" si="12"/>
        <v>0</v>
      </c>
      <c r="I75" s="120">
        <f t="shared" si="12"/>
        <v>0</v>
      </c>
    </row>
    <row r="76" spans="1:9" x14ac:dyDescent="0.25">
      <c r="A76" s="116" t="s">
        <v>56</v>
      </c>
      <c r="B76" s="48">
        <f>SUM(B63:B75)</f>
        <v>41</v>
      </c>
      <c r="C76" s="48">
        <f>SUM(C63:C75)</f>
        <v>41</v>
      </c>
      <c r="D76" s="48">
        <f>SUM(D63:D75)</f>
        <v>36</v>
      </c>
      <c r="E76" s="48">
        <f>SUM(E63:E75)</f>
        <v>20</v>
      </c>
      <c r="F76" s="120">
        <f t="shared" si="12"/>
        <v>3.5193133047210301</v>
      </c>
      <c r="G76" s="120">
        <f t="shared" si="12"/>
        <v>3.5193133047210301</v>
      </c>
      <c r="H76" s="120">
        <f t="shared" si="12"/>
        <v>3.119584055459272</v>
      </c>
      <c r="I76" s="120">
        <f t="shared" si="12"/>
        <v>2.1810250817884405</v>
      </c>
    </row>
    <row r="77" spans="1:9" x14ac:dyDescent="0.25">
      <c r="A77" s="22"/>
      <c r="B77" s="7"/>
      <c r="C77" s="7"/>
      <c r="D77" s="7"/>
      <c r="I77" s="7"/>
    </row>
    <row r="78" spans="1:9" x14ac:dyDescent="0.25">
      <c r="A78" s="22"/>
      <c r="B78" s="7"/>
      <c r="C78" s="7"/>
      <c r="D78" s="7"/>
      <c r="E78" s="7"/>
    </row>
    <row r="79" spans="1:9" x14ac:dyDescent="0.25">
      <c r="A79" s="22"/>
      <c r="B79" s="7"/>
      <c r="C79" s="7"/>
      <c r="D79" s="7"/>
      <c r="E79" s="7"/>
    </row>
    <row r="80" spans="1:9" x14ac:dyDescent="0.25">
      <c r="A80" s="22"/>
      <c r="B80" s="7"/>
      <c r="C80" s="7"/>
      <c r="D80" s="7"/>
      <c r="E80" s="7"/>
    </row>
    <row r="81" spans="1:5" x14ac:dyDescent="0.25">
      <c r="A81" s="22"/>
      <c r="B81" s="7"/>
      <c r="C81" s="7"/>
      <c r="D81" s="7"/>
      <c r="E81" s="7"/>
    </row>
    <row r="82" spans="1:5" x14ac:dyDescent="0.25">
      <c r="A82" s="22"/>
      <c r="B82" s="7"/>
      <c r="C82" s="7"/>
      <c r="D82" s="7"/>
      <c r="E82" s="7"/>
    </row>
    <row r="83" spans="1:5" x14ac:dyDescent="0.25">
      <c r="A83" s="10"/>
      <c r="B83" s="7"/>
      <c r="C83" s="7"/>
      <c r="D83" s="7"/>
      <c r="E83" s="7"/>
    </row>
    <row r="84" spans="1:5" x14ac:dyDescent="0.25">
      <c r="A84" s="22"/>
      <c r="B84" s="7"/>
      <c r="C84" s="7"/>
      <c r="D84" s="7"/>
      <c r="E84" s="7"/>
    </row>
  </sheetData>
  <mergeCells count="4">
    <mergeCell ref="A26:J26"/>
    <mergeCell ref="A37:E37"/>
    <mergeCell ref="A1:J1"/>
    <mergeCell ref="A2:J2"/>
  </mergeCells>
  <phoneticPr fontId="2" type="noConversion"/>
  <pageMargins left="0.75" right="0.75" top="1" bottom="1" header="0.4921259845" footer="0.4921259845"/>
  <pageSetup paperSize="9" scale="74" orientation="landscape" horizontalDpi="4294967295" verticalDpi="4294967295" r:id="rId1"/>
  <headerFooter alignWithMargins="0"/>
  <rowBreaks count="3" manualBreakCount="3">
    <brk id="25" max="16383" man="1"/>
    <brk id="36" max="16383" man="1"/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zoomScale="70" zoomScaleNormal="70" zoomScaleSheetLayoutView="100" workbookViewId="0">
      <selection activeCell="E88" sqref="E88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60" t="s">
        <v>89</v>
      </c>
      <c r="B1" s="460"/>
      <c r="C1" s="460"/>
      <c r="D1" s="460"/>
      <c r="E1" s="460"/>
      <c r="F1" s="460"/>
      <c r="G1" s="460"/>
      <c r="H1" s="460"/>
      <c r="I1" s="460"/>
      <c r="J1" s="460"/>
      <c r="K1" s="166"/>
    </row>
    <row r="2" spans="1:12" ht="16.5" thickBot="1" x14ac:dyDescent="0.3">
      <c r="A2" s="453" t="s">
        <v>54</v>
      </c>
      <c r="B2" s="453"/>
      <c r="C2" s="453"/>
      <c r="D2" s="453"/>
      <c r="E2" s="453"/>
      <c r="F2" s="453"/>
      <c r="G2" s="453"/>
      <c r="H2" s="453"/>
      <c r="I2" s="453"/>
      <c r="J2" s="453"/>
      <c r="K2" s="15"/>
      <c r="L2" s="7"/>
    </row>
    <row r="3" spans="1:12" ht="32.25" thickBot="1" x14ac:dyDescent="0.3">
      <c r="A3" s="70" t="s">
        <v>71</v>
      </c>
      <c r="B3" s="71" t="s">
        <v>72</v>
      </c>
      <c r="C3" s="71" t="s">
        <v>73</v>
      </c>
      <c r="D3" s="72" t="s">
        <v>74</v>
      </c>
      <c r="E3" s="72" t="s">
        <v>75</v>
      </c>
      <c r="F3" s="72" t="s">
        <v>76</v>
      </c>
      <c r="G3" s="85" t="s">
        <v>77</v>
      </c>
      <c r="H3" s="85" t="s">
        <v>78</v>
      </c>
      <c r="I3" s="85" t="s">
        <v>79</v>
      </c>
      <c r="J3" s="86" t="s">
        <v>80</v>
      </c>
      <c r="K3" s="15"/>
      <c r="L3" s="7"/>
    </row>
    <row r="4" spans="1:12" x14ac:dyDescent="0.25">
      <c r="A4" s="297" t="s">
        <v>455</v>
      </c>
      <c r="B4" s="298">
        <v>4</v>
      </c>
      <c r="C4" s="298">
        <v>1</v>
      </c>
      <c r="D4" s="298">
        <v>1</v>
      </c>
      <c r="E4" s="298">
        <v>1</v>
      </c>
      <c r="F4" s="298">
        <v>1</v>
      </c>
      <c r="G4" s="117">
        <f>IFERROR(C4/B4,0)</f>
        <v>0.25</v>
      </c>
      <c r="H4" s="117">
        <f>IFERROR(E4/D4,0)</f>
        <v>1</v>
      </c>
      <c r="I4" s="117">
        <f>IFERROR(F4/E4,0)</f>
        <v>1</v>
      </c>
      <c r="J4" s="117">
        <f>IFERROR(F4/B4,0)</f>
        <v>0.25</v>
      </c>
      <c r="K4" s="15"/>
      <c r="L4" s="7"/>
    </row>
    <row r="5" spans="1:12" x14ac:dyDescent="0.25">
      <c r="A5" s="297" t="s">
        <v>456</v>
      </c>
      <c r="B5" s="298">
        <v>4</v>
      </c>
      <c r="C5" s="298">
        <v>13</v>
      </c>
      <c r="D5" s="298">
        <v>10</v>
      </c>
      <c r="E5" s="298">
        <v>6</v>
      </c>
      <c r="F5" s="298">
        <v>6</v>
      </c>
      <c r="G5" s="118">
        <f t="shared" ref="G5:G22" si="0">IFERROR(C5/B5,0)</f>
        <v>3.25</v>
      </c>
      <c r="H5" s="118">
        <f t="shared" ref="H5:H22" si="1">IFERROR(E5/D5,0)</f>
        <v>0.6</v>
      </c>
      <c r="I5" s="118">
        <f t="shared" ref="I5:I22" si="2">IFERROR(F5/E5,0)</f>
        <v>1</v>
      </c>
      <c r="J5" s="118">
        <f t="shared" ref="J5:J22" si="3">IFERROR(F5/B5,0)</f>
        <v>1.5</v>
      </c>
      <c r="K5" s="15"/>
      <c r="L5" s="7"/>
    </row>
    <row r="6" spans="1:12" x14ac:dyDescent="0.25">
      <c r="A6" s="297" t="s">
        <v>458</v>
      </c>
      <c r="B6" s="298">
        <v>6</v>
      </c>
      <c r="C6" s="298">
        <v>8</v>
      </c>
      <c r="D6" s="298">
        <v>8</v>
      </c>
      <c r="E6" s="298">
        <v>6</v>
      </c>
      <c r="F6" s="298">
        <v>6</v>
      </c>
      <c r="G6" s="118">
        <f t="shared" si="0"/>
        <v>1.3333333333333333</v>
      </c>
      <c r="H6" s="118">
        <f t="shared" si="1"/>
        <v>0.75</v>
      </c>
      <c r="I6" s="118">
        <f t="shared" si="2"/>
        <v>1</v>
      </c>
      <c r="J6" s="118">
        <f t="shared" si="3"/>
        <v>1</v>
      </c>
      <c r="K6" s="15"/>
      <c r="L6" s="7"/>
    </row>
    <row r="7" spans="1:12" x14ac:dyDescent="0.25">
      <c r="A7" s="297" t="s">
        <v>317</v>
      </c>
      <c r="B7" s="298">
        <v>2</v>
      </c>
      <c r="C7" s="298">
        <v>6</v>
      </c>
      <c r="D7" s="298">
        <v>5</v>
      </c>
      <c r="E7" s="298">
        <v>3</v>
      </c>
      <c r="F7" s="298">
        <v>3</v>
      </c>
      <c r="G7" s="118">
        <f t="shared" si="0"/>
        <v>3</v>
      </c>
      <c r="H7" s="118">
        <f t="shared" si="1"/>
        <v>0.6</v>
      </c>
      <c r="I7" s="118">
        <f t="shared" si="2"/>
        <v>1</v>
      </c>
      <c r="J7" s="118">
        <f t="shared" si="3"/>
        <v>1.5</v>
      </c>
      <c r="K7" s="15"/>
      <c r="L7" s="7"/>
    </row>
    <row r="8" spans="1:12" x14ac:dyDescent="0.25">
      <c r="A8" s="297" t="s">
        <v>459</v>
      </c>
      <c r="B8" s="298">
        <v>2</v>
      </c>
      <c r="C8" s="298">
        <v>2</v>
      </c>
      <c r="D8" s="298">
        <v>2</v>
      </c>
      <c r="E8" s="298">
        <v>1</v>
      </c>
      <c r="F8" s="298">
        <v>1</v>
      </c>
      <c r="G8" s="118">
        <f t="shared" si="0"/>
        <v>1</v>
      </c>
      <c r="H8" s="118">
        <f t="shared" si="1"/>
        <v>0.5</v>
      </c>
      <c r="I8" s="118">
        <f t="shared" si="2"/>
        <v>1</v>
      </c>
      <c r="J8" s="118">
        <f t="shared" si="3"/>
        <v>0.5</v>
      </c>
      <c r="K8" s="15"/>
      <c r="L8" s="7"/>
    </row>
    <row r="9" spans="1:12" x14ac:dyDescent="0.25">
      <c r="A9" s="297" t="s">
        <v>350</v>
      </c>
      <c r="B9" s="298">
        <v>6</v>
      </c>
      <c r="C9" s="298">
        <v>6</v>
      </c>
      <c r="D9" s="298">
        <v>5</v>
      </c>
      <c r="E9" s="298">
        <v>5</v>
      </c>
      <c r="F9" s="298">
        <v>5</v>
      </c>
      <c r="G9" s="118">
        <f t="shared" si="0"/>
        <v>1</v>
      </c>
      <c r="H9" s="118">
        <f t="shared" si="1"/>
        <v>1</v>
      </c>
      <c r="I9" s="118">
        <f t="shared" si="2"/>
        <v>1</v>
      </c>
      <c r="J9" s="118">
        <f t="shared" si="3"/>
        <v>0.83333333333333337</v>
      </c>
      <c r="K9" s="15"/>
      <c r="L9" s="7"/>
    </row>
    <row r="10" spans="1:12" x14ac:dyDescent="0.25">
      <c r="A10" s="297" t="s">
        <v>360</v>
      </c>
      <c r="B10" s="298">
        <v>4</v>
      </c>
      <c r="C10" s="298">
        <v>2</v>
      </c>
      <c r="D10" s="298">
        <v>2</v>
      </c>
      <c r="E10" s="298">
        <v>1</v>
      </c>
      <c r="F10" s="298">
        <v>1</v>
      </c>
      <c r="G10" s="118">
        <f t="shared" si="0"/>
        <v>0.5</v>
      </c>
      <c r="H10" s="118">
        <f t="shared" si="1"/>
        <v>0.5</v>
      </c>
      <c r="I10" s="118">
        <f t="shared" si="2"/>
        <v>1</v>
      </c>
      <c r="J10" s="118">
        <f t="shared" si="3"/>
        <v>0.25</v>
      </c>
      <c r="K10" s="15"/>
      <c r="L10" s="7"/>
    </row>
    <row r="11" spans="1:12" x14ac:dyDescent="0.25">
      <c r="A11" s="297" t="s">
        <v>461</v>
      </c>
      <c r="B11" s="298">
        <v>1</v>
      </c>
      <c r="C11" s="298">
        <v>3</v>
      </c>
      <c r="D11" s="298">
        <v>3</v>
      </c>
      <c r="E11" s="298">
        <v>1</v>
      </c>
      <c r="F11" s="298">
        <v>1</v>
      </c>
      <c r="G11" s="118">
        <f t="shared" si="0"/>
        <v>3</v>
      </c>
      <c r="H11" s="118">
        <f t="shared" si="1"/>
        <v>0.33333333333333331</v>
      </c>
      <c r="I11" s="118">
        <f t="shared" si="2"/>
        <v>1</v>
      </c>
      <c r="J11" s="118">
        <f t="shared" si="3"/>
        <v>1</v>
      </c>
      <c r="K11" s="15"/>
      <c r="L11" s="7"/>
    </row>
    <row r="12" spans="1:12" x14ac:dyDescent="0.25">
      <c r="A12" s="297" t="s">
        <v>463</v>
      </c>
      <c r="B12" s="298">
        <v>1</v>
      </c>
      <c r="C12" s="298">
        <v>4</v>
      </c>
      <c r="D12" s="298">
        <v>3</v>
      </c>
      <c r="E12" s="298">
        <v>1</v>
      </c>
      <c r="F12" s="298">
        <v>1</v>
      </c>
      <c r="G12" s="118">
        <f t="shared" si="0"/>
        <v>4</v>
      </c>
      <c r="H12" s="118">
        <f t="shared" si="1"/>
        <v>0.33333333333333331</v>
      </c>
      <c r="I12" s="118">
        <f t="shared" si="2"/>
        <v>1</v>
      </c>
      <c r="J12" s="118">
        <f t="shared" si="3"/>
        <v>1</v>
      </c>
      <c r="K12" s="15"/>
      <c r="L12" s="7"/>
    </row>
    <row r="13" spans="1:12" x14ac:dyDescent="0.25">
      <c r="A13" s="297" t="s">
        <v>464</v>
      </c>
      <c r="B13" s="298">
        <v>2</v>
      </c>
      <c r="C13" s="298">
        <v>2</v>
      </c>
      <c r="D13" s="298">
        <v>2</v>
      </c>
      <c r="E13" s="298">
        <v>2</v>
      </c>
      <c r="F13" s="298">
        <v>2</v>
      </c>
      <c r="G13" s="118">
        <f t="shared" si="0"/>
        <v>1</v>
      </c>
      <c r="H13" s="118">
        <f t="shared" si="1"/>
        <v>1</v>
      </c>
      <c r="I13" s="118">
        <f t="shared" si="2"/>
        <v>1</v>
      </c>
      <c r="J13" s="118">
        <f t="shared" si="3"/>
        <v>1</v>
      </c>
      <c r="K13" s="15"/>
      <c r="L13" s="7"/>
    </row>
    <row r="14" spans="1:12" x14ac:dyDescent="0.25">
      <c r="A14" s="297" t="s">
        <v>465</v>
      </c>
      <c r="B14" s="298">
        <v>1</v>
      </c>
      <c r="C14" s="298">
        <v>1</v>
      </c>
      <c r="D14" s="298">
        <v>1</v>
      </c>
      <c r="E14" s="298">
        <v>1</v>
      </c>
      <c r="F14" s="298">
        <v>1</v>
      </c>
      <c r="G14" s="118">
        <f t="shared" si="0"/>
        <v>1</v>
      </c>
      <c r="H14" s="118">
        <f t="shared" si="1"/>
        <v>1</v>
      </c>
      <c r="I14" s="118">
        <f t="shared" si="2"/>
        <v>1</v>
      </c>
      <c r="J14" s="118">
        <f t="shared" si="3"/>
        <v>1</v>
      </c>
      <c r="K14" s="15"/>
      <c r="L14" s="7"/>
    </row>
    <row r="15" spans="1:12" x14ac:dyDescent="0.25">
      <c r="A15" s="297" t="s">
        <v>467</v>
      </c>
      <c r="B15" s="298">
        <v>10</v>
      </c>
      <c r="C15" s="298">
        <v>16</v>
      </c>
      <c r="D15" s="298">
        <v>16</v>
      </c>
      <c r="E15" s="298">
        <v>10</v>
      </c>
      <c r="F15" s="298">
        <v>10</v>
      </c>
      <c r="G15" s="118">
        <f t="shared" si="0"/>
        <v>1.6</v>
      </c>
      <c r="H15" s="118">
        <f t="shared" si="1"/>
        <v>0.625</v>
      </c>
      <c r="I15" s="118">
        <f t="shared" si="2"/>
        <v>1</v>
      </c>
      <c r="J15" s="118">
        <f t="shared" si="3"/>
        <v>1</v>
      </c>
      <c r="K15" s="15"/>
      <c r="L15" s="7"/>
    </row>
    <row r="16" spans="1:12" x14ac:dyDescent="0.25">
      <c r="A16" s="297" t="s">
        <v>469</v>
      </c>
      <c r="B16" s="298">
        <v>1</v>
      </c>
      <c r="C16" s="298">
        <v>7</v>
      </c>
      <c r="D16" s="298">
        <v>7</v>
      </c>
      <c r="E16" s="298">
        <v>2</v>
      </c>
      <c r="F16" s="298">
        <v>2</v>
      </c>
      <c r="G16" s="118">
        <f t="shared" si="0"/>
        <v>7</v>
      </c>
      <c r="H16" s="118">
        <f t="shared" si="1"/>
        <v>0.2857142857142857</v>
      </c>
      <c r="I16" s="118">
        <f t="shared" si="2"/>
        <v>1</v>
      </c>
      <c r="J16" s="118">
        <f t="shared" si="3"/>
        <v>2</v>
      </c>
      <c r="K16" s="15"/>
      <c r="L16" s="7"/>
    </row>
    <row r="17" spans="1:12" x14ac:dyDescent="0.25">
      <c r="A17" s="297" t="s">
        <v>468</v>
      </c>
      <c r="B17" s="298">
        <v>1</v>
      </c>
      <c r="C17" s="298">
        <v>2</v>
      </c>
      <c r="D17" s="298">
        <v>2</v>
      </c>
      <c r="E17" s="298">
        <v>1</v>
      </c>
      <c r="F17" s="298">
        <v>1</v>
      </c>
      <c r="G17" s="118">
        <f t="shared" si="0"/>
        <v>2</v>
      </c>
      <c r="H17" s="118">
        <f t="shared" si="1"/>
        <v>0.5</v>
      </c>
      <c r="I17" s="118">
        <f t="shared" si="2"/>
        <v>1</v>
      </c>
      <c r="J17" s="118">
        <f t="shared" si="3"/>
        <v>1</v>
      </c>
      <c r="K17" s="15"/>
      <c r="L17" s="7"/>
    </row>
    <row r="18" spans="1:12" x14ac:dyDescent="0.25">
      <c r="A18" s="18"/>
      <c r="B18" s="2"/>
      <c r="C18" s="2"/>
      <c r="D18" s="2"/>
      <c r="E18" s="2"/>
      <c r="F18" s="2"/>
      <c r="G18" s="118">
        <f t="shared" si="0"/>
        <v>0</v>
      </c>
      <c r="H18" s="118">
        <f t="shared" si="1"/>
        <v>0</v>
      </c>
      <c r="I18" s="118">
        <f t="shared" si="2"/>
        <v>0</v>
      </c>
      <c r="J18" s="118">
        <f t="shared" si="3"/>
        <v>0</v>
      </c>
      <c r="K18" s="15"/>
      <c r="L18" s="7"/>
    </row>
    <row r="19" spans="1:12" x14ac:dyDescent="0.25">
      <c r="A19" s="18"/>
      <c r="B19" s="2"/>
      <c r="C19" s="2"/>
      <c r="D19" s="2"/>
      <c r="E19" s="2"/>
      <c r="F19" s="2"/>
      <c r="G19" s="118">
        <f t="shared" si="0"/>
        <v>0</v>
      </c>
      <c r="H19" s="118">
        <f t="shared" si="1"/>
        <v>0</v>
      </c>
      <c r="I19" s="118">
        <f t="shared" si="2"/>
        <v>0</v>
      </c>
      <c r="J19" s="118">
        <f t="shared" si="3"/>
        <v>0</v>
      </c>
      <c r="K19" s="15"/>
      <c r="L19" s="7"/>
    </row>
    <row r="20" spans="1:12" x14ac:dyDescent="0.25">
      <c r="A20" s="18"/>
      <c r="B20" s="2"/>
      <c r="C20" s="2"/>
      <c r="D20" s="2"/>
      <c r="E20" s="2"/>
      <c r="F20" s="2"/>
      <c r="G20" s="118">
        <f t="shared" si="0"/>
        <v>0</v>
      </c>
      <c r="H20" s="118">
        <f t="shared" si="1"/>
        <v>0</v>
      </c>
      <c r="I20" s="118">
        <f t="shared" si="2"/>
        <v>0</v>
      </c>
      <c r="J20" s="118">
        <f t="shared" si="3"/>
        <v>0</v>
      </c>
      <c r="K20" s="39"/>
      <c r="L20" s="7"/>
    </row>
    <row r="21" spans="1:12" x14ac:dyDescent="0.25">
      <c r="A21" s="18"/>
      <c r="B21" s="2"/>
      <c r="C21" s="2"/>
      <c r="D21" s="2"/>
      <c r="E21" s="2"/>
      <c r="F21" s="2"/>
      <c r="G21" s="118">
        <f t="shared" si="0"/>
        <v>0</v>
      </c>
      <c r="H21" s="118">
        <f t="shared" si="1"/>
        <v>0</v>
      </c>
      <c r="I21" s="118">
        <f t="shared" si="2"/>
        <v>0</v>
      </c>
      <c r="J21" s="118">
        <f t="shared" si="3"/>
        <v>0</v>
      </c>
      <c r="K21" s="15"/>
      <c r="L21" s="7"/>
    </row>
    <row r="22" spans="1:12" x14ac:dyDescent="0.25">
      <c r="A22" s="18"/>
      <c r="B22" s="2"/>
      <c r="C22" s="2"/>
      <c r="D22" s="2"/>
      <c r="E22" s="2"/>
      <c r="F22" s="2"/>
      <c r="G22" s="118">
        <f t="shared" si="0"/>
        <v>0</v>
      </c>
      <c r="H22" s="118">
        <f t="shared" si="1"/>
        <v>0</v>
      </c>
      <c r="I22" s="118">
        <f t="shared" si="2"/>
        <v>0</v>
      </c>
      <c r="J22" s="118">
        <f t="shared" si="3"/>
        <v>0</v>
      </c>
      <c r="K22" s="15"/>
      <c r="L22" s="7"/>
    </row>
    <row r="23" spans="1:12" x14ac:dyDescent="0.25">
      <c r="A23" s="18"/>
      <c r="B23" s="2"/>
      <c r="C23" s="2"/>
      <c r="D23" s="2"/>
      <c r="E23" s="2"/>
      <c r="F23" s="2"/>
      <c r="G23" s="118">
        <f t="shared" ref="G23:G31" si="4">IFERROR(C23/B23,0)</f>
        <v>0</v>
      </c>
      <c r="H23" s="118">
        <f t="shared" ref="H23:H31" si="5">IFERROR(E23/D23,0)</f>
        <v>0</v>
      </c>
      <c r="I23" s="118">
        <f t="shared" ref="I23:I31" si="6">IFERROR(F23/E23,0)</f>
        <v>0</v>
      </c>
      <c r="J23" s="118">
        <f t="shared" ref="J23:J31" si="7">IFERROR(F23/B23,0)</f>
        <v>0</v>
      </c>
      <c r="K23" s="15"/>
      <c r="L23" s="7"/>
    </row>
    <row r="24" spans="1:12" x14ac:dyDescent="0.25">
      <c r="A24" s="18"/>
      <c r="B24" s="2"/>
      <c r="C24" s="2"/>
      <c r="D24" s="2"/>
      <c r="E24" s="2"/>
      <c r="F24" s="2"/>
      <c r="G24" s="118">
        <f t="shared" si="4"/>
        <v>0</v>
      </c>
      <c r="H24" s="118">
        <f t="shared" si="5"/>
        <v>0</v>
      </c>
      <c r="I24" s="118">
        <f t="shared" si="6"/>
        <v>0</v>
      </c>
      <c r="J24" s="118">
        <f t="shared" si="7"/>
        <v>0</v>
      </c>
      <c r="K24" s="15"/>
      <c r="L24" s="7"/>
    </row>
    <row r="25" spans="1:12" x14ac:dyDescent="0.25">
      <c r="A25" s="18"/>
      <c r="B25" s="2"/>
      <c r="C25" s="2"/>
      <c r="D25" s="2"/>
      <c r="E25" s="2"/>
      <c r="F25" s="2"/>
      <c r="G25" s="118">
        <f t="shared" si="4"/>
        <v>0</v>
      </c>
      <c r="H25" s="118">
        <f t="shared" si="5"/>
        <v>0</v>
      </c>
      <c r="I25" s="118">
        <f t="shared" si="6"/>
        <v>0</v>
      </c>
      <c r="J25" s="118">
        <f t="shared" si="7"/>
        <v>0</v>
      </c>
      <c r="K25" s="15"/>
      <c r="L25" s="7"/>
    </row>
    <row r="26" spans="1:12" x14ac:dyDescent="0.25">
      <c r="A26" s="18"/>
      <c r="B26" s="2"/>
      <c r="C26" s="2"/>
      <c r="D26" s="2"/>
      <c r="E26" s="2"/>
      <c r="F26" s="2"/>
      <c r="G26" s="118">
        <f t="shared" si="4"/>
        <v>0</v>
      </c>
      <c r="H26" s="118">
        <f t="shared" si="5"/>
        <v>0</v>
      </c>
      <c r="I26" s="118">
        <f t="shared" si="6"/>
        <v>0</v>
      </c>
      <c r="J26" s="118">
        <f t="shared" si="7"/>
        <v>0</v>
      </c>
      <c r="K26" s="15"/>
      <c r="L26" s="7"/>
    </row>
    <row r="27" spans="1:12" x14ac:dyDescent="0.25">
      <c r="A27" s="18"/>
      <c r="B27" s="2"/>
      <c r="C27" s="2"/>
      <c r="D27" s="2"/>
      <c r="E27" s="2"/>
      <c r="F27" s="2"/>
      <c r="G27" s="118">
        <f t="shared" si="4"/>
        <v>0</v>
      </c>
      <c r="H27" s="118">
        <f t="shared" si="5"/>
        <v>0</v>
      </c>
      <c r="I27" s="118">
        <f t="shared" si="6"/>
        <v>0</v>
      </c>
      <c r="J27" s="118">
        <f t="shared" si="7"/>
        <v>0</v>
      </c>
      <c r="K27" s="15"/>
      <c r="L27" s="7"/>
    </row>
    <row r="28" spans="1:12" x14ac:dyDescent="0.25">
      <c r="A28" s="18"/>
      <c r="B28" s="2"/>
      <c r="C28" s="2"/>
      <c r="D28" s="2"/>
      <c r="E28" s="2"/>
      <c r="F28" s="2"/>
      <c r="G28" s="118">
        <f t="shared" si="4"/>
        <v>0</v>
      </c>
      <c r="H28" s="118">
        <f t="shared" si="5"/>
        <v>0</v>
      </c>
      <c r="I28" s="118">
        <f t="shared" si="6"/>
        <v>0</v>
      </c>
      <c r="J28" s="118">
        <f t="shared" si="7"/>
        <v>0</v>
      </c>
      <c r="K28" s="15"/>
      <c r="L28" s="7"/>
    </row>
    <row r="29" spans="1:12" x14ac:dyDescent="0.25">
      <c r="A29" s="18"/>
      <c r="B29" s="2"/>
      <c r="C29" s="2"/>
      <c r="D29" s="2"/>
      <c r="E29" s="2"/>
      <c r="F29" s="2"/>
      <c r="G29" s="118">
        <f t="shared" si="4"/>
        <v>0</v>
      </c>
      <c r="H29" s="118">
        <f t="shared" si="5"/>
        <v>0</v>
      </c>
      <c r="I29" s="118">
        <f t="shared" si="6"/>
        <v>0</v>
      </c>
      <c r="J29" s="118">
        <f t="shared" si="7"/>
        <v>0</v>
      </c>
      <c r="K29" s="15"/>
      <c r="L29" s="7"/>
    </row>
    <row r="30" spans="1:12" x14ac:dyDescent="0.25">
      <c r="A30" s="38"/>
      <c r="B30" s="50"/>
      <c r="C30" s="50"/>
      <c r="D30" s="50"/>
      <c r="E30" s="50"/>
      <c r="F30" s="50"/>
      <c r="G30" s="118">
        <f t="shared" si="4"/>
        <v>0</v>
      </c>
      <c r="H30" s="118">
        <f t="shared" si="5"/>
        <v>0</v>
      </c>
      <c r="I30" s="118">
        <f t="shared" si="6"/>
        <v>0</v>
      </c>
      <c r="J30" s="118">
        <f t="shared" si="7"/>
        <v>0</v>
      </c>
      <c r="K30" s="15"/>
      <c r="L30" s="7"/>
    </row>
    <row r="31" spans="1:12" x14ac:dyDescent="0.25">
      <c r="A31" s="115" t="s">
        <v>56</v>
      </c>
      <c r="B31" s="48">
        <f>SUM(B4:B30)</f>
        <v>45</v>
      </c>
      <c r="C31" s="48">
        <f>SUM(C4:C30)</f>
        <v>73</v>
      </c>
      <c r="D31" s="48">
        <f>SUM(D4:D30)</f>
        <v>67</v>
      </c>
      <c r="E31" s="48">
        <f>SUM(E4:E30)</f>
        <v>41</v>
      </c>
      <c r="F31" s="48">
        <f>SUM(F4:F30)</f>
        <v>41</v>
      </c>
      <c r="G31" s="118">
        <f t="shared" si="4"/>
        <v>1.6222222222222222</v>
      </c>
      <c r="H31" s="118">
        <f t="shared" si="5"/>
        <v>0.61194029850746268</v>
      </c>
      <c r="I31" s="118">
        <f t="shared" si="6"/>
        <v>1</v>
      </c>
      <c r="J31" s="118">
        <f t="shared" si="7"/>
        <v>0.91111111111111109</v>
      </c>
      <c r="K31" s="15"/>
      <c r="L31" s="7"/>
    </row>
    <row r="32" spans="1:12" x14ac:dyDescent="0.25">
      <c r="A32" s="39"/>
      <c r="B32" s="7"/>
      <c r="C32" s="7"/>
      <c r="D32" s="7"/>
      <c r="E32" s="7"/>
      <c r="F32" s="7"/>
      <c r="G32" s="7"/>
      <c r="H32" s="7"/>
      <c r="I32" s="7"/>
      <c r="J32" s="7"/>
      <c r="K32" s="15"/>
      <c r="L32" s="7"/>
    </row>
    <row r="33" spans="1:12" ht="16.5" thickBot="1" x14ac:dyDescent="0.3">
      <c r="A33" s="453" t="s">
        <v>55</v>
      </c>
      <c r="B33" s="453"/>
      <c r="C33" s="453"/>
      <c r="D33" s="453"/>
      <c r="E33" s="453"/>
      <c r="F33" s="453"/>
      <c r="G33" s="453"/>
      <c r="H33" s="453"/>
      <c r="I33" s="453"/>
      <c r="J33" s="453"/>
      <c r="K33" s="15"/>
      <c r="L33" s="7"/>
    </row>
    <row r="34" spans="1:12" ht="32.25" thickBot="1" x14ac:dyDescent="0.3">
      <c r="A34" s="70" t="s">
        <v>71</v>
      </c>
      <c r="B34" s="71" t="s">
        <v>72</v>
      </c>
      <c r="C34" s="71" t="s">
        <v>73</v>
      </c>
      <c r="D34" s="72" t="s">
        <v>74</v>
      </c>
      <c r="E34" s="72" t="s">
        <v>75</v>
      </c>
      <c r="F34" s="72" t="s">
        <v>76</v>
      </c>
      <c r="G34" s="85" t="s">
        <v>77</v>
      </c>
      <c r="H34" s="85" t="s">
        <v>78</v>
      </c>
      <c r="I34" s="85" t="s">
        <v>79</v>
      </c>
      <c r="J34" s="86" t="s">
        <v>80</v>
      </c>
      <c r="K34" s="15"/>
      <c r="L34" s="7"/>
    </row>
    <row r="35" spans="1:12" x14ac:dyDescent="0.25">
      <c r="A35" s="297" t="s">
        <v>458</v>
      </c>
      <c r="B35" s="298">
        <v>2</v>
      </c>
      <c r="C35" s="298">
        <v>3</v>
      </c>
      <c r="D35" s="298">
        <v>3</v>
      </c>
      <c r="E35" s="298">
        <v>3</v>
      </c>
      <c r="F35" s="298">
        <v>2</v>
      </c>
      <c r="G35" s="117">
        <f>IFERROR(C35/B35,0)</f>
        <v>1.5</v>
      </c>
      <c r="H35" s="117">
        <f>IFERROR(E35/D35,0)</f>
        <v>1</v>
      </c>
      <c r="I35" s="117">
        <f>IFERROR(F35/E35,0)</f>
        <v>0.66666666666666663</v>
      </c>
      <c r="J35" s="117">
        <f>IFERROR(F35/B35,0)</f>
        <v>1</v>
      </c>
      <c r="K35" s="15"/>
      <c r="L35" s="7"/>
    </row>
    <row r="36" spans="1:12" ht="20.25" customHeight="1" x14ac:dyDescent="0.25">
      <c r="A36" s="297" t="s">
        <v>317</v>
      </c>
      <c r="B36" s="298">
        <v>1</v>
      </c>
      <c r="C36" s="298">
        <v>1</v>
      </c>
      <c r="D36" s="298">
        <v>1</v>
      </c>
      <c r="E36" s="298">
        <v>1</v>
      </c>
      <c r="F36" s="298">
        <v>1</v>
      </c>
      <c r="G36" s="118">
        <f t="shared" ref="G36:G43" si="8">IFERROR(C36/B36,0)</f>
        <v>1</v>
      </c>
      <c r="H36" s="118">
        <f t="shared" ref="H36:H43" si="9">IFERROR(E36/D36,0)</f>
        <v>1</v>
      </c>
      <c r="I36" s="118">
        <f t="shared" ref="I36:I43" si="10">IFERROR(F36/E36,0)</f>
        <v>1</v>
      </c>
      <c r="J36" s="118">
        <f t="shared" ref="J36:J43" si="11">IFERROR(F36/B36,0)</f>
        <v>1</v>
      </c>
      <c r="K36" s="15"/>
      <c r="L36" s="7"/>
    </row>
    <row r="37" spans="1:12" x14ac:dyDescent="0.25">
      <c r="A37" s="297" t="s">
        <v>459</v>
      </c>
      <c r="B37" s="298">
        <v>2</v>
      </c>
      <c r="C37" s="298">
        <v>2</v>
      </c>
      <c r="D37" s="298">
        <v>2</v>
      </c>
      <c r="E37" s="298">
        <v>2</v>
      </c>
      <c r="F37" s="298">
        <v>1</v>
      </c>
      <c r="G37" s="118">
        <f t="shared" si="8"/>
        <v>1</v>
      </c>
      <c r="H37" s="118">
        <f t="shared" si="9"/>
        <v>1</v>
      </c>
      <c r="I37" s="118">
        <f t="shared" si="10"/>
        <v>0.5</v>
      </c>
      <c r="J37" s="118">
        <f t="shared" si="11"/>
        <v>0.5</v>
      </c>
      <c r="K37" s="15"/>
      <c r="L37" s="7"/>
    </row>
    <row r="38" spans="1:12" x14ac:dyDescent="0.25">
      <c r="A38" s="297" t="s">
        <v>461</v>
      </c>
      <c r="B38" s="298">
        <v>1</v>
      </c>
      <c r="C38" s="298">
        <v>4</v>
      </c>
      <c r="D38" s="298">
        <v>4</v>
      </c>
      <c r="E38" s="298">
        <v>4</v>
      </c>
      <c r="F38" s="298">
        <v>3</v>
      </c>
      <c r="G38" s="118">
        <f t="shared" si="8"/>
        <v>4</v>
      </c>
      <c r="H38" s="118">
        <f t="shared" si="9"/>
        <v>1</v>
      </c>
      <c r="I38" s="118">
        <f t="shared" si="10"/>
        <v>0.75</v>
      </c>
      <c r="J38" s="118">
        <f t="shared" si="11"/>
        <v>3</v>
      </c>
      <c r="K38" s="11"/>
    </row>
    <row r="39" spans="1:12" ht="19.5" customHeight="1" x14ac:dyDescent="0.25">
      <c r="A39" s="297" t="s">
        <v>463</v>
      </c>
      <c r="B39" s="298">
        <v>1</v>
      </c>
      <c r="C39" s="298">
        <v>1</v>
      </c>
      <c r="D39" s="298">
        <v>1</v>
      </c>
      <c r="E39" s="298">
        <v>1</v>
      </c>
      <c r="F39" s="298">
        <v>1</v>
      </c>
      <c r="G39" s="118">
        <f t="shared" si="8"/>
        <v>1</v>
      </c>
      <c r="H39" s="118">
        <f t="shared" si="9"/>
        <v>1</v>
      </c>
      <c r="I39" s="118">
        <f t="shared" si="10"/>
        <v>1</v>
      </c>
      <c r="J39" s="118">
        <f t="shared" si="11"/>
        <v>1</v>
      </c>
      <c r="K39" s="11"/>
    </row>
    <row r="40" spans="1:12" ht="20.25" customHeight="1" x14ac:dyDescent="0.25">
      <c r="A40" s="297" t="s">
        <v>465</v>
      </c>
      <c r="B40" s="298">
        <v>1</v>
      </c>
      <c r="C40" s="298">
        <v>1</v>
      </c>
      <c r="D40" s="298">
        <v>1</v>
      </c>
      <c r="E40" s="298">
        <v>1</v>
      </c>
      <c r="F40" s="298">
        <v>1</v>
      </c>
      <c r="G40" s="118">
        <f t="shared" si="8"/>
        <v>1</v>
      </c>
      <c r="H40" s="118">
        <f t="shared" si="9"/>
        <v>1</v>
      </c>
      <c r="I40" s="118">
        <f t="shared" si="10"/>
        <v>1</v>
      </c>
      <c r="J40" s="118">
        <f t="shared" si="11"/>
        <v>1</v>
      </c>
      <c r="K40" s="11"/>
    </row>
    <row r="41" spans="1:12" ht="19.5" customHeight="1" x14ac:dyDescent="0.25">
      <c r="A41" s="297" t="s">
        <v>467</v>
      </c>
      <c r="B41" s="298">
        <v>5</v>
      </c>
      <c r="C41" s="298">
        <v>10</v>
      </c>
      <c r="D41" s="298">
        <v>10</v>
      </c>
      <c r="E41" s="298">
        <v>9</v>
      </c>
      <c r="F41" s="298">
        <v>6</v>
      </c>
      <c r="G41" s="118">
        <f t="shared" si="8"/>
        <v>2</v>
      </c>
      <c r="H41" s="118">
        <f t="shared" si="9"/>
        <v>0.9</v>
      </c>
      <c r="I41" s="118">
        <f t="shared" si="10"/>
        <v>0.66666666666666663</v>
      </c>
      <c r="J41" s="118">
        <f t="shared" si="11"/>
        <v>1.2</v>
      </c>
      <c r="K41" s="11"/>
    </row>
    <row r="42" spans="1:12" ht="18.75" customHeight="1" x14ac:dyDescent="0.25">
      <c r="A42" s="297" t="s">
        <v>469</v>
      </c>
      <c r="B42" s="298">
        <v>1</v>
      </c>
      <c r="C42" s="298">
        <v>1</v>
      </c>
      <c r="D42" s="298">
        <v>1</v>
      </c>
      <c r="E42" s="298">
        <v>1</v>
      </c>
      <c r="F42" s="298">
        <v>1</v>
      </c>
      <c r="G42" s="118">
        <f t="shared" si="8"/>
        <v>1</v>
      </c>
      <c r="H42" s="118">
        <f t="shared" si="9"/>
        <v>1</v>
      </c>
      <c r="I42" s="118">
        <f t="shared" si="10"/>
        <v>1</v>
      </c>
      <c r="J42" s="118">
        <f t="shared" si="11"/>
        <v>1</v>
      </c>
      <c r="K42" s="11"/>
    </row>
    <row r="43" spans="1:12" ht="21.75" customHeight="1" x14ac:dyDescent="0.25">
      <c r="A43" s="18"/>
      <c r="B43" s="50"/>
      <c r="C43" s="50"/>
      <c r="D43" s="50"/>
      <c r="E43" s="50"/>
      <c r="F43" s="50"/>
      <c r="G43" s="118">
        <f t="shared" si="8"/>
        <v>0</v>
      </c>
      <c r="H43" s="118">
        <f t="shared" si="9"/>
        <v>0</v>
      </c>
      <c r="I43" s="118">
        <f t="shared" si="10"/>
        <v>0</v>
      </c>
      <c r="J43" s="118">
        <f t="shared" si="11"/>
        <v>0</v>
      </c>
      <c r="K43" s="11"/>
    </row>
    <row r="44" spans="1:12" x14ac:dyDescent="0.25">
      <c r="A44" s="38"/>
      <c r="B44" s="50"/>
      <c r="C44" s="50"/>
      <c r="D44" s="50"/>
      <c r="E44" s="50"/>
      <c r="F44" s="50"/>
      <c r="G44" s="118">
        <f t="shared" ref="G44:G45" si="12">IFERROR(C44/B44,0)</f>
        <v>0</v>
      </c>
      <c r="H44" s="118">
        <f t="shared" ref="H44:H45" si="13">IFERROR(E44/D44,0)</f>
        <v>0</v>
      </c>
      <c r="I44" s="118">
        <f t="shared" ref="I44:I45" si="14">IFERROR(F44/E44,0)</f>
        <v>0</v>
      </c>
      <c r="J44" s="118">
        <f t="shared" ref="J44:J45" si="15">IFERROR(F44/B44,0)</f>
        <v>0</v>
      </c>
      <c r="K44" s="11"/>
    </row>
    <row r="45" spans="1:12" x14ac:dyDescent="0.25">
      <c r="A45" s="115" t="s">
        <v>56</v>
      </c>
      <c r="B45" s="48">
        <f>SUM(B35:B44)</f>
        <v>14</v>
      </c>
      <c r="C45" s="48">
        <f>SUM(C35:C44)</f>
        <v>23</v>
      </c>
      <c r="D45" s="48">
        <f>SUM(D35:D44)</f>
        <v>23</v>
      </c>
      <c r="E45" s="48">
        <f>SUM(E35:E44)</f>
        <v>22</v>
      </c>
      <c r="F45" s="48">
        <f>SUM(F35:F44)</f>
        <v>16</v>
      </c>
      <c r="G45" s="118">
        <f t="shared" si="12"/>
        <v>1.6428571428571428</v>
      </c>
      <c r="H45" s="118">
        <f t="shared" si="13"/>
        <v>0.95652173913043481</v>
      </c>
      <c r="I45" s="118">
        <f t="shared" si="14"/>
        <v>0.72727272727272729</v>
      </c>
      <c r="J45" s="118">
        <f t="shared" si="15"/>
        <v>1.1428571428571428</v>
      </c>
      <c r="K45" s="11"/>
    </row>
    <row r="46" spans="1:12" x14ac:dyDescent="0.25">
      <c r="C46">
        <v>23</v>
      </c>
      <c r="D46">
        <v>23</v>
      </c>
      <c r="E46">
        <v>22</v>
      </c>
      <c r="F46">
        <v>16</v>
      </c>
      <c r="K46" s="11"/>
    </row>
    <row r="47" spans="1:12" ht="16.5" thickBot="1" x14ac:dyDescent="0.3">
      <c r="A47" s="456" t="s">
        <v>87</v>
      </c>
      <c r="B47" s="457"/>
      <c r="C47" s="457"/>
      <c r="D47" s="457"/>
      <c r="E47" s="458"/>
      <c r="K47" s="11"/>
    </row>
    <row r="48" spans="1:12" ht="63.75" thickBot="1" x14ac:dyDescent="0.3">
      <c r="A48" s="80" t="s">
        <v>71</v>
      </c>
      <c r="B48" s="81" t="s">
        <v>73</v>
      </c>
      <c r="C48" s="82" t="s">
        <v>74</v>
      </c>
      <c r="D48" s="82" t="s">
        <v>75</v>
      </c>
      <c r="E48" s="82" t="s">
        <v>76</v>
      </c>
      <c r="F48" s="83" t="s">
        <v>82</v>
      </c>
      <c r="G48" s="83" t="s">
        <v>83</v>
      </c>
      <c r="H48" s="83" t="s">
        <v>84</v>
      </c>
      <c r="I48" s="84" t="s">
        <v>85</v>
      </c>
      <c r="K48" s="11"/>
    </row>
    <row r="49" spans="1:11" x14ac:dyDescent="0.25">
      <c r="A49" s="297" t="s">
        <v>455</v>
      </c>
      <c r="B49" s="298">
        <v>1</v>
      </c>
      <c r="C49" s="298">
        <v>1</v>
      </c>
      <c r="D49" s="298">
        <v>1</v>
      </c>
      <c r="E49" s="298">
        <v>1</v>
      </c>
      <c r="F49" s="119">
        <f t="shared" ref="F49:F57" si="16">+IFERROR(B49/(C4+C35),0)*100</f>
        <v>25</v>
      </c>
      <c r="G49" s="119">
        <f t="shared" ref="G49:G57" si="17">+IFERROR(C49/(D4+D35),0)*100</f>
        <v>25</v>
      </c>
      <c r="H49" s="119">
        <f t="shared" ref="H49:H57" si="18">+IFERROR(D49/(E4+E35),0)*100</f>
        <v>25</v>
      </c>
      <c r="I49" s="119">
        <f t="shared" ref="I49:I57" si="19">+IFERROR(E49/(F4+F35),0)*100</f>
        <v>33.333333333333329</v>
      </c>
      <c r="K49" s="11"/>
    </row>
    <row r="50" spans="1:11" x14ac:dyDescent="0.25">
      <c r="A50" s="297" t="s">
        <v>456</v>
      </c>
      <c r="B50" s="298">
        <v>5</v>
      </c>
      <c r="C50" s="298">
        <v>5</v>
      </c>
      <c r="D50" s="298">
        <v>3</v>
      </c>
      <c r="E50" s="298">
        <v>3</v>
      </c>
      <c r="F50" s="120">
        <f t="shared" si="16"/>
        <v>35.714285714285715</v>
      </c>
      <c r="G50" s="120">
        <f t="shared" si="17"/>
        <v>45.454545454545453</v>
      </c>
      <c r="H50" s="120">
        <f t="shared" si="18"/>
        <v>42.857142857142854</v>
      </c>
      <c r="I50" s="120">
        <f t="shared" si="19"/>
        <v>42.857142857142854</v>
      </c>
      <c r="K50" s="11"/>
    </row>
    <row r="51" spans="1:11" x14ac:dyDescent="0.25">
      <c r="A51" s="297" t="s">
        <v>458</v>
      </c>
      <c r="B51" s="298">
        <v>4</v>
      </c>
      <c r="C51" s="298">
        <v>4</v>
      </c>
      <c r="D51" s="298">
        <v>3</v>
      </c>
      <c r="E51" s="298">
        <v>3</v>
      </c>
      <c r="F51" s="120">
        <f t="shared" si="16"/>
        <v>40</v>
      </c>
      <c r="G51" s="120">
        <f t="shared" si="17"/>
        <v>40</v>
      </c>
      <c r="H51" s="120">
        <f t="shared" si="18"/>
        <v>37.5</v>
      </c>
      <c r="I51" s="120">
        <f t="shared" si="19"/>
        <v>42.857142857142854</v>
      </c>
      <c r="K51" s="11"/>
    </row>
    <row r="52" spans="1:11" x14ac:dyDescent="0.25">
      <c r="A52" s="297" t="s">
        <v>317</v>
      </c>
      <c r="B52" s="298">
        <v>3</v>
      </c>
      <c r="C52" s="298">
        <v>3</v>
      </c>
      <c r="D52" s="298">
        <v>2</v>
      </c>
      <c r="E52" s="298">
        <v>2</v>
      </c>
      <c r="F52" s="120">
        <f t="shared" si="16"/>
        <v>30</v>
      </c>
      <c r="G52" s="120">
        <f t="shared" si="17"/>
        <v>33.333333333333329</v>
      </c>
      <c r="H52" s="120">
        <f t="shared" si="18"/>
        <v>28.571428571428569</v>
      </c>
      <c r="I52" s="120">
        <f t="shared" si="19"/>
        <v>33.333333333333329</v>
      </c>
      <c r="K52" s="11"/>
    </row>
    <row r="53" spans="1:11" x14ac:dyDescent="0.25">
      <c r="A53" s="297" t="s">
        <v>459</v>
      </c>
      <c r="B53" s="298">
        <v>1</v>
      </c>
      <c r="C53" s="298">
        <v>1</v>
      </c>
      <c r="D53" s="298">
        <v>1</v>
      </c>
      <c r="E53" s="298">
        <v>1</v>
      </c>
      <c r="F53" s="120">
        <f t="shared" si="16"/>
        <v>33.333333333333329</v>
      </c>
      <c r="G53" s="120">
        <f t="shared" si="17"/>
        <v>33.333333333333329</v>
      </c>
      <c r="H53" s="120">
        <f t="shared" si="18"/>
        <v>50</v>
      </c>
      <c r="I53" s="120">
        <f t="shared" si="19"/>
        <v>50</v>
      </c>
      <c r="K53" s="11"/>
    </row>
    <row r="54" spans="1:11" x14ac:dyDescent="0.25">
      <c r="A54" s="297" t="s">
        <v>350</v>
      </c>
      <c r="B54" s="298">
        <v>3</v>
      </c>
      <c r="C54" s="298">
        <v>2</v>
      </c>
      <c r="D54" s="298">
        <v>2</v>
      </c>
      <c r="E54" s="298">
        <v>2</v>
      </c>
      <c r="F54" s="120">
        <f t="shared" si="16"/>
        <v>42.857142857142854</v>
      </c>
      <c r="G54" s="120">
        <f t="shared" si="17"/>
        <v>33.333333333333329</v>
      </c>
      <c r="H54" s="120">
        <f t="shared" si="18"/>
        <v>33.333333333333329</v>
      </c>
      <c r="I54" s="120">
        <f t="shared" si="19"/>
        <v>33.333333333333329</v>
      </c>
      <c r="K54" s="11"/>
    </row>
    <row r="55" spans="1:11" x14ac:dyDescent="0.25">
      <c r="A55" s="297" t="s">
        <v>360</v>
      </c>
      <c r="B55" s="298">
        <v>1</v>
      </c>
      <c r="C55" s="298">
        <v>1</v>
      </c>
      <c r="D55" s="298">
        <v>0</v>
      </c>
      <c r="E55" s="298">
        <v>0</v>
      </c>
      <c r="F55" s="120">
        <f t="shared" si="16"/>
        <v>8.3333333333333321</v>
      </c>
      <c r="G55" s="120">
        <f t="shared" si="17"/>
        <v>8.3333333333333321</v>
      </c>
      <c r="H55" s="120">
        <f t="shared" si="18"/>
        <v>0</v>
      </c>
      <c r="I55" s="120">
        <f t="shared" si="19"/>
        <v>0</v>
      </c>
      <c r="K55" s="11"/>
    </row>
    <row r="56" spans="1:11" x14ac:dyDescent="0.25">
      <c r="A56" s="297" t="s">
        <v>461</v>
      </c>
      <c r="B56" s="298">
        <v>3</v>
      </c>
      <c r="C56" s="298">
        <v>3</v>
      </c>
      <c r="D56" s="298">
        <v>2</v>
      </c>
      <c r="E56" s="298">
        <v>1</v>
      </c>
      <c r="F56" s="120">
        <f t="shared" si="16"/>
        <v>75</v>
      </c>
      <c r="G56" s="120">
        <f t="shared" si="17"/>
        <v>75</v>
      </c>
      <c r="H56" s="120">
        <f t="shared" si="18"/>
        <v>100</v>
      </c>
      <c r="I56" s="120">
        <f t="shared" si="19"/>
        <v>50</v>
      </c>
      <c r="K56" s="11"/>
    </row>
    <row r="57" spans="1:11" x14ac:dyDescent="0.25">
      <c r="A57" s="297" t="s">
        <v>463</v>
      </c>
      <c r="B57" s="298">
        <v>1</v>
      </c>
      <c r="C57" s="298">
        <v>1</v>
      </c>
      <c r="D57" s="298">
        <v>1</v>
      </c>
      <c r="E57" s="298">
        <v>1</v>
      </c>
      <c r="F57" s="120">
        <f t="shared" si="16"/>
        <v>25</v>
      </c>
      <c r="G57" s="120">
        <f t="shared" si="17"/>
        <v>33.333333333333329</v>
      </c>
      <c r="H57" s="120">
        <f t="shared" si="18"/>
        <v>100</v>
      </c>
      <c r="I57" s="120">
        <f t="shared" si="19"/>
        <v>100</v>
      </c>
      <c r="K57" s="11"/>
    </row>
    <row r="58" spans="1:11" x14ac:dyDescent="0.25">
      <c r="A58" s="297" t="s">
        <v>464</v>
      </c>
      <c r="B58" s="298">
        <v>2</v>
      </c>
      <c r="C58" s="298">
        <v>2</v>
      </c>
      <c r="D58" s="298">
        <v>2</v>
      </c>
      <c r="E58" s="298">
        <v>2</v>
      </c>
      <c r="F58" s="120">
        <f>+IFERROR(B58/(C13+#REF!),0)*100</f>
        <v>0</v>
      </c>
      <c r="G58" s="120">
        <f>+IFERROR(C58/(D13+#REF!),0)*100</f>
        <v>0</v>
      </c>
      <c r="H58" s="120">
        <f>+IFERROR(D58/(E13+#REF!),0)*100</f>
        <v>0</v>
      </c>
      <c r="I58" s="120">
        <f>+IFERROR(E58/(F13+#REF!),0)*100</f>
        <v>0</v>
      </c>
      <c r="K58" s="11"/>
    </row>
    <row r="59" spans="1:11" x14ac:dyDescent="0.25">
      <c r="A59" s="297" t="s">
        <v>465</v>
      </c>
      <c r="B59" s="298">
        <v>1</v>
      </c>
      <c r="C59" s="298">
        <v>1</v>
      </c>
      <c r="D59" s="298">
        <v>1</v>
      </c>
      <c r="E59" s="298">
        <v>1</v>
      </c>
      <c r="F59" s="120">
        <f>+IFERROR(B59/(C14+#REF!),0)*100</f>
        <v>0</v>
      </c>
      <c r="G59" s="120">
        <f>+IFERROR(C59/(D14+#REF!),0)*100</f>
        <v>0</v>
      </c>
      <c r="H59" s="120">
        <f>+IFERROR(D59/(E14+#REF!),0)*100</f>
        <v>0</v>
      </c>
      <c r="I59" s="120">
        <f>+IFERROR(E59/(F14+#REF!),0)*100</f>
        <v>0</v>
      </c>
      <c r="K59" s="11"/>
    </row>
    <row r="60" spans="1:11" x14ac:dyDescent="0.25">
      <c r="A60" s="297" t="s">
        <v>467</v>
      </c>
      <c r="B60" s="298">
        <v>11</v>
      </c>
      <c r="C60" s="298">
        <v>11</v>
      </c>
      <c r="D60" s="298">
        <v>7</v>
      </c>
      <c r="E60" s="298">
        <v>7</v>
      </c>
      <c r="F60" s="120">
        <f>+IFERROR(B60/(C15+#REF!),0)*100</f>
        <v>0</v>
      </c>
      <c r="G60" s="120">
        <f>+IFERROR(C60/(D15+#REF!),0)*100</f>
        <v>0</v>
      </c>
      <c r="H60" s="120">
        <f>+IFERROR(D60/(E15+#REF!),0)*100</f>
        <v>0</v>
      </c>
      <c r="I60" s="120">
        <f>+IFERROR(E60/(F15+#REF!),0)*100</f>
        <v>0</v>
      </c>
      <c r="K60" s="11"/>
    </row>
    <row r="61" spans="1:11" x14ac:dyDescent="0.25">
      <c r="A61" s="297" t="s">
        <v>469</v>
      </c>
      <c r="B61" s="298">
        <v>3</v>
      </c>
      <c r="C61" s="298">
        <v>3</v>
      </c>
      <c r="D61" s="298">
        <v>1</v>
      </c>
      <c r="E61" s="298">
        <v>1</v>
      </c>
      <c r="F61" s="120">
        <f>+IFERROR(B61/(C16+#REF!),0)*100</f>
        <v>0</v>
      </c>
      <c r="G61" s="120">
        <f>+IFERROR(C61/(D16+#REF!),0)*100</f>
        <v>0</v>
      </c>
      <c r="H61" s="120">
        <f>+IFERROR(D61/(E16+#REF!),0)*100</f>
        <v>0</v>
      </c>
      <c r="I61" s="120">
        <f>+IFERROR(E61/(F16+#REF!),0)*100</f>
        <v>0</v>
      </c>
      <c r="K61" s="11"/>
    </row>
    <row r="62" spans="1:11" x14ac:dyDescent="0.25">
      <c r="A62" s="297" t="s">
        <v>468</v>
      </c>
      <c r="B62" s="298">
        <v>2</v>
      </c>
      <c r="C62" s="298">
        <v>2</v>
      </c>
      <c r="D62" s="298">
        <v>1</v>
      </c>
      <c r="E62" s="298">
        <v>1</v>
      </c>
      <c r="F62" s="120">
        <f>+IFERROR(B62/(C17+#REF!),0)*100</f>
        <v>0</v>
      </c>
      <c r="G62" s="120">
        <f>+IFERROR(C62/(D17+#REF!),0)*100</f>
        <v>0</v>
      </c>
      <c r="H62" s="120">
        <f>+IFERROR(D62/(E17+#REF!),0)*100</f>
        <v>0</v>
      </c>
      <c r="I62" s="120">
        <f>+IFERROR(E62/(F17+#REF!),0)*100</f>
        <v>0</v>
      </c>
      <c r="K62" s="11"/>
    </row>
    <row r="63" spans="1:11" x14ac:dyDescent="0.25">
      <c r="A63" s="18"/>
      <c r="B63" s="2"/>
      <c r="C63" s="2"/>
      <c r="D63" s="2"/>
      <c r="E63" s="2"/>
      <c r="F63" s="120">
        <f>+IFERROR(B63/(C18+#REF!),0)*100</f>
        <v>0</v>
      </c>
      <c r="G63" s="120">
        <f>+IFERROR(C63/(D18+#REF!),0)*100</f>
        <v>0</v>
      </c>
      <c r="H63" s="120">
        <f>+IFERROR(D63/(E18+#REF!),0)*100</f>
        <v>0</v>
      </c>
      <c r="I63" s="120">
        <f>+IFERROR(E63/(F18+#REF!),0)*100</f>
        <v>0</v>
      </c>
      <c r="K63" s="11"/>
    </row>
    <row r="64" spans="1:11" x14ac:dyDescent="0.25">
      <c r="A64" s="38"/>
      <c r="B64" s="2"/>
      <c r="C64" s="2"/>
      <c r="D64" s="2"/>
      <c r="E64" s="2"/>
      <c r="F64" s="120">
        <f t="shared" ref="F64:I65" si="20">+IFERROR(B64/(C30+C44),0)*100</f>
        <v>0</v>
      </c>
      <c r="G64" s="120">
        <f t="shared" si="20"/>
        <v>0</v>
      </c>
      <c r="H64" s="120">
        <f t="shared" si="20"/>
        <v>0</v>
      </c>
      <c r="I64" s="120">
        <f t="shared" si="20"/>
        <v>0</v>
      </c>
      <c r="K64" s="11"/>
    </row>
    <row r="65" spans="1:11" x14ac:dyDescent="0.25">
      <c r="A65" s="115" t="s">
        <v>56</v>
      </c>
      <c r="B65" s="48">
        <f>SUM(B49:B64)</f>
        <v>41</v>
      </c>
      <c r="C65" s="48">
        <f>SUM(C49:C64)</f>
        <v>40</v>
      </c>
      <c r="D65" s="48">
        <f>SUM(D49:D64)</f>
        <v>27</v>
      </c>
      <c r="E65" s="48">
        <f>SUM(E49:E64)</f>
        <v>26</v>
      </c>
      <c r="F65" s="120">
        <f t="shared" si="20"/>
        <v>42.708333333333329</v>
      </c>
      <c r="G65" s="120">
        <f t="shared" si="20"/>
        <v>44.444444444444443</v>
      </c>
      <c r="H65" s="120">
        <f t="shared" si="20"/>
        <v>42.857142857142854</v>
      </c>
      <c r="I65" s="120">
        <f t="shared" si="20"/>
        <v>45.614035087719294</v>
      </c>
      <c r="K65" s="11"/>
    </row>
    <row r="66" spans="1:11" x14ac:dyDescent="0.25">
      <c r="A66" s="7"/>
      <c r="B66" s="7"/>
      <c r="C66" s="7"/>
      <c r="E66" s="7"/>
      <c r="I66" s="34"/>
      <c r="K66" s="11"/>
    </row>
    <row r="67" spans="1:11" x14ac:dyDescent="0.25">
      <c r="A67" s="15"/>
      <c r="B67" s="15"/>
      <c r="C67" s="15"/>
      <c r="D67" s="15"/>
      <c r="E67" s="15"/>
      <c r="K67" s="11"/>
    </row>
    <row r="68" spans="1:11" ht="17.25" customHeight="1" thickBot="1" x14ac:dyDescent="0.3">
      <c r="A68" s="459" t="s">
        <v>88</v>
      </c>
      <c r="B68" s="459"/>
      <c r="C68" s="459"/>
      <c r="D68" s="459"/>
      <c r="E68" s="459"/>
      <c r="F68" s="7"/>
      <c r="G68" s="7"/>
      <c r="H68" s="7"/>
      <c r="I68" s="7"/>
      <c r="K68" s="11"/>
    </row>
    <row r="69" spans="1:11" ht="63.75" thickBot="1" x14ac:dyDescent="0.3">
      <c r="A69" s="80" t="s">
        <v>71</v>
      </c>
      <c r="B69" s="81" t="s">
        <v>73</v>
      </c>
      <c r="C69" s="82" t="s">
        <v>74</v>
      </c>
      <c r="D69" s="82" t="s">
        <v>75</v>
      </c>
      <c r="E69" s="82" t="s">
        <v>76</v>
      </c>
      <c r="F69" s="83" t="s">
        <v>82</v>
      </c>
      <c r="G69" s="83" t="s">
        <v>83</v>
      </c>
      <c r="H69" s="83" t="s">
        <v>84</v>
      </c>
      <c r="I69" s="84" t="s">
        <v>85</v>
      </c>
      <c r="K69" s="11"/>
    </row>
    <row r="70" spans="1:11" x14ac:dyDescent="0.25">
      <c r="A70" s="297" t="s">
        <v>456</v>
      </c>
      <c r="B70" s="298">
        <v>1</v>
      </c>
      <c r="C70" s="298">
        <v>0</v>
      </c>
      <c r="D70" s="298">
        <v>0</v>
      </c>
      <c r="E70" s="298">
        <v>0</v>
      </c>
      <c r="F70" s="119">
        <f t="shared" ref="F70:I76" si="21">+IFERROR(B70/(C4+C35),0)*100</f>
        <v>25</v>
      </c>
      <c r="G70" s="119">
        <f t="shared" si="21"/>
        <v>0</v>
      </c>
      <c r="H70" s="119">
        <f t="shared" si="21"/>
        <v>0</v>
      </c>
      <c r="I70" s="119">
        <f t="shared" si="21"/>
        <v>0</v>
      </c>
      <c r="K70" s="11"/>
    </row>
    <row r="71" spans="1:11" x14ac:dyDescent="0.25">
      <c r="A71" s="297" t="s">
        <v>317</v>
      </c>
      <c r="B71" s="298">
        <v>1</v>
      </c>
      <c r="C71" s="298">
        <v>1</v>
      </c>
      <c r="D71" s="298">
        <v>1</v>
      </c>
      <c r="E71" s="298">
        <v>1</v>
      </c>
      <c r="F71" s="120">
        <f t="shared" si="21"/>
        <v>7.1428571428571423</v>
      </c>
      <c r="G71" s="120">
        <f t="shared" si="21"/>
        <v>9.0909090909090917</v>
      </c>
      <c r="H71" s="120">
        <f t="shared" si="21"/>
        <v>14.285714285714285</v>
      </c>
      <c r="I71" s="120">
        <f t="shared" si="21"/>
        <v>14.285714285714285</v>
      </c>
      <c r="K71" s="11"/>
    </row>
    <row r="72" spans="1:11" x14ac:dyDescent="0.25">
      <c r="A72" s="297" t="s">
        <v>459</v>
      </c>
      <c r="B72" s="298">
        <v>1</v>
      </c>
      <c r="C72" s="298">
        <v>1</v>
      </c>
      <c r="D72" s="298">
        <v>1</v>
      </c>
      <c r="E72" s="298">
        <v>1</v>
      </c>
      <c r="F72" s="120">
        <f t="shared" si="21"/>
        <v>10</v>
      </c>
      <c r="G72" s="120">
        <f t="shared" si="21"/>
        <v>10</v>
      </c>
      <c r="H72" s="120">
        <f t="shared" si="21"/>
        <v>12.5</v>
      </c>
      <c r="I72" s="120">
        <f t="shared" si="21"/>
        <v>14.285714285714285</v>
      </c>
      <c r="K72" s="11"/>
    </row>
    <row r="73" spans="1:11" x14ac:dyDescent="0.25">
      <c r="A73" s="297" t="s">
        <v>461</v>
      </c>
      <c r="B73" s="298">
        <v>1</v>
      </c>
      <c r="C73" s="298">
        <v>1</v>
      </c>
      <c r="D73" s="298">
        <v>1</v>
      </c>
      <c r="E73" s="298">
        <v>1</v>
      </c>
      <c r="F73" s="120">
        <f t="shared" si="21"/>
        <v>10</v>
      </c>
      <c r="G73" s="120">
        <f t="shared" si="21"/>
        <v>11.111111111111111</v>
      </c>
      <c r="H73" s="120">
        <f t="shared" si="21"/>
        <v>14.285714285714285</v>
      </c>
      <c r="I73" s="120">
        <f t="shared" si="21"/>
        <v>16.666666666666664</v>
      </c>
      <c r="K73" s="11"/>
    </row>
    <row r="74" spans="1:11" x14ac:dyDescent="0.25">
      <c r="A74" s="297" t="s">
        <v>467</v>
      </c>
      <c r="B74" s="298">
        <v>2</v>
      </c>
      <c r="C74" s="298">
        <v>2</v>
      </c>
      <c r="D74" s="298">
        <v>1</v>
      </c>
      <c r="E74" s="298">
        <v>1</v>
      </c>
      <c r="F74" s="120">
        <f t="shared" si="21"/>
        <v>66.666666666666657</v>
      </c>
      <c r="G74" s="120">
        <f t="shared" si="21"/>
        <v>66.666666666666657</v>
      </c>
      <c r="H74" s="120">
        <f t="shared" si="21"/>
        <v>50</v>
      </c>
      <c r="I74" s="120">
        <f t="shared" si="21"/>
        <v>50</v>
      </c>
      <c r="K74" s="11"/>
    </row>
    <row r="75" spans="1:11" x14ac:dyDescent="0.25">
      <c r="A75" s="297" t="s">
        <v>469</v>
      </c>
      <c r="B75" s="298">
        <v>1</v>
      </c>
      <c r="C75" s="298">
        <v>1</v>
      </c>
      <c r="D75" s="298">
        <v>0</v>
      </c>
      <c r="E75" s="298">
        <v>0</v>
      </c>
      <c r="F75" s="120">
        <f t="shared" si="21"/>
        <v>14.285714285714285</v>
      </c>
      <c r="G75" s="120">
        <f t="shared" si="21"/>
        <v>16.666666666666664</v>
      </c>
      <c r="H75" s="120">
        <f t="shared" si="21"/>
        <v>0</v>
      </c>
      <c r="I75" s="120">
        <f t="shared" si="21"/>
        <v>0</v>
      </c>
      <c r="K75" s="11"/>
    </row>
    <row r="76" spans="1:11" x14ac:dyDescent="0.25">
      <c r="A76" s="297"/>
      <c r="B76" s="298"/>
      <c r="C76" s="298"/>
      <c r="D76" s="298"/>
      <c r="E76" s="298"/>
      <c r="F76" s="120">
        <f t="shared" si="21"/>
        <v>0</v>
      </c>
      <c r="G76" s="120">
        <f t="shared" si="21"/>
        <v>0</v>
      </c>
      <c r="H76" s="120">
        <f t="shared" si="21"/>
        <v>0</v>
      </c>
      <c r="I76" s="120">
        <f t="shared" si="21"/>
        <v>0</v>
      </c>
      <c r="K76" s="11"/>
    </row>
    <row r="77" spans="1:11" x14ac:dyDescent="0.25">
      <c r="A77" s="38"/>
      <c r="B77" s="2"/>
      <c r="C77" s="2"/>
      <c r="D77" s="2"/>
      <c r="E77" s="2"/>
      <c r="F77" s="120">
        <f t="shared" ref="F77:I78" si="22">+IFERROR(B77/(C30+C44),0)*100</f>
        <v>0</v>
      </c>
      <c r="G77" s="120">
        <f t="shared" si="22"/>
        <v>0</v>
      </c>
      <c r="H77" s="120">
        <f t="shared" si="22"/>
        <v>0</v>
      </c>
      <c r="I77" s="120">
        <f t="shared" si="22"/>
        <v>0</v>
      </c>
      <c r="K77" s="11"/>
    </row>
    <row r="78" spans="1:11" x14ac:dyDescent="0.25">
      <c r="A78" s="115" t="s">
        <v>56</v>
      </c>
      <c r="B78" s="48">
        <f>SUM(B70:B77)</f>
        <v>7</v>
      </c>
      <c r="C78" s="48">
        <f>SUM(C70:C77)</f>
        <v>6</v>
      </c>
      <c r="D78" s="48">
        <f>SUM(D70:D77)</f>
        <v>4</v>
      </c>
      <c r="E78" s="48">
        <f>SUM(E70:E77)</f>
        <v>4</v>
      </c>
      <c r="F78" s="120">
        <f t="shared" si="22"/>
        <v>7.291666666666667</v>
      </c>
      <c r="G78" s="120">
        <f t="shared" si="22"/>
        <v>6.666666666666667</v>
      </c>
      <c r="H78" s="120">
        <f t="shared" si="22"/>
        <v>6.3492063492063489</v>
      </c>
      <c r="I78" s="120">
        <f t="shared" si="22"/>
        <v>7.0175438596491224</v>
      </c>
      <c r="K78" s="11"/>
    </row>
    <row r="79" spans="1:11" x14ac:dyDescent="0.25">
      <c r="A79" s="11"/>
      <c r="B79" s="11"/>
      <c r="C79" s="11"/>
      <c r="D79" s="11"/>
      <c r="F79" s="11"/>
      <c r="G79" s="11"/>
      <c r="H79" s="11"/>
      <c r="I79" s="11"/>
      <c r="J79" s="11"/>
      <c r="K79" s="11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1:1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1:1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1:1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1:1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1:1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1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1:1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1:1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1:1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1:1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1:1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1:1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1:1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1:1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1:1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1:1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1:1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1:1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1:1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1:1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1:1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</sheetData>
  <mergeCells count="5">
    <mergeCell ref="A33:J33"/>
    <mergeCell ref="A47:E47"/>
    <mergeCell ref="A2:J2"/>
    <mergeCell ref="A68:E68"/>
    <mergeCell ref="A1:J1"/>
  </mergeCells>
  <phoneticPr fontId="2" type="noConversion"/>
  <pageMargins left="0.75" right="0.75" top="1" bottom="1" header="0.4921259845" footer="0.4921259845"/>
  <pageSetup paperSize="9" scale="72" orientation="landscape" horizontalDpi="4294967295" verticalDpi="4294967295" r:id="rId1"/>
  <headerFooter alignWithMargins="0"/>
  <rowBreaks count="2" manualBreakCount="2">
    <brk id="32" max="9" man="1"/>
    <brk id="66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100" workbookViewId="0">
      <selection activeCell="E12" sqref="E12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455" t="s">
        <v>90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</row>
    <row r="2" spans="1:11" ht="15.75" customHeight="1" x14ac:dyDescent="0.25">
      <c r="A2" s="463" t="s">
        <v>91</v>
      </c>
      <c r="B2" s="461" t="s">
        <v>92</v>
      </c>
      <c r="C2" s="462"/>
      <c r="D2" s="44"/>
      <c r="E2" s="87"/>
      <c r="F2" s="87"/>
      <c r="G2" s="87"/>
      <c r="H2" s="461" t="s">
        <v>93</v>
      </c>
      <c r="I2" s="467"/>
      <c r="J2" s="468" t="s">
        <v>94</v>
      </c>
      <c r="K2" s="471" t="s">
        <v>95</v>
      </c>
    </row>
    <row r="3" spans="1:11" ht="15.75" customHeight="1" x14ac:dyDescent="0.25">
      <c r="A3" s="464"/>
      <c r="B3" s="51"/>
      <c r="C3" s="52"/>
      <c r="D3" s="35" t="s">
        <v>96</v>
      </c>
      <c r="E3" s="35"/>
      <c r="F3" s="35"/>
      <c r="G3" s="35"/>
      <c r="H3" s="51"/>
      <c r="I3" s="53"/>
      <c r="J3" s="469"/>
      <c r="K3" s="472"/>
    </row>
    <row r="4" spans="1:11" s="4" customFormat="1" ht="138.75" customHeight="1" x14ac:dyDescent="0.25">
      <c r="A4" s="465"/>
      <c r="B4" s="133" t="s">
        <v>97</v>
      </c>
      <c r="C4" s="273" t="s">
        <v>98</v>
      </c>
      <c r="D4" s="133" t="s">
        <v>99</v>
      </c>
      <c r="E4" s="133" t="s">
        <v>100</v>
      </c>
      <c r="F4" s="133" t="s">
        <v>101</v>
      </c>
      <c r="G4" s="133" t="s">
        <v>102</v>
      </c>
      <c r="H4" s="133" t="s">
        <v>103</v>
      </c>
      <c r="I4" s="133" t="s">
        <v>104</v>
      </c>
      <c r="J4" s="470"/>
      <c r="K4" s="473"/>
    </row>
    <row r="5" spans="1:11" x14ac:dyDescent="0.25">
      <c r="A5" s="134" t="s">
        <v>54</v>
      </c>
      <c r="B5" s="50">
        <v>1</v>
      </c>
      <c r="C5" s="2">
        <v>420</v>
      </c>
      <c r="D5" s="2"/>
      <c r="E5" s="2">
        <v>420</v>
      </c>
      <c r="F5" s="2">
        <v>1</v>
      </c>
      <c r="G5" s="2">
        <v>12</v>
      </c>
      <c r="H5" s="2">
        <v>19</v>
      </c>
      <c r="I5" s="2">
        <v>18</v>
      </c>
      <c r="J5" s="2">
        <v>26</v>
      </c>
      <c r="K5" s="2">
        <v>18</v>
      </c>
    </row>
    <row r="6" spans="1:11" x14ac:dyDescent="0.25">
      <c r="A6" s="132"/>
      <c r="B6" s="50">
        <v>2</v>
      </c>
      <c r="C6" s="2">
        <v>127</v>
      </c>
      <c r="D6" s="2"/>
      <c r="E6" s="2">
        <v>127</v>
      </c>
      <c r="F6" s="2"/>
      <c r="G6" s="2">
        <v>6</v>
      </c>
      <c r="H6" s="2">
        <v>18</v>
      </c>
      <c r="I6" s="2">
        <v>20</v>
      </c>
      <c r="J6" s="2">
        <v>22</v>
      </c>
      <c r="K6" s="2">
        <v>20</v>
      </c>
    </row>
    <row r="7" spans="1:11" x14ac:dyDescent="0.25">
      <c r="A7" s="132"/>
      <c r="B7" s="50">
        <v>3</v>
      </c>
      <c r="C7" s="2">
        <v>8</v>
      </c>
      <c r="D7" s="2"/>
      <c r="E7" s="2">
        <v>8</v>
      </c>
      <c r="F7" s="2"/>
      <c r="G7" s="2"/>
      <c r="H7" s="2">
        <v>2</v>
      </c>
      <c r="I7" s="2">
        <v>1</v>
      </c>
      <c r="J7" s="2">
        <v>3</v>
      </c>
      <c r="K7" s="2">
        <v>2</v>
      </c>
    </row>
    <row r="8" spans="1:11" x14ac:dyDescent="0.25">
      <c r="A8" s="67" t="s">
        <v>105</v>
      </c>
      <c r="B8" s="115"/>
      <c r="C8" s="48">
        <f t="shared" ref="C8:K8" si="0">+SUM(C5:C7)</f>
        <v>555</v>
      </c>
      <c r="D8" s="48">
        <f t="shared" si="0"/>
        <v>0</v>
      </c>
      <c r="E8" s="48">
        <f t="shared" si="0"/>
        <v>555</v>
      </c>
      <c r="F8" s="48">
        <f t="shared" si="0"/>
        <v>1</v>
      </c>
      <c r="G8" s="48">
        <f t="shared" si="0"/>
        <v>18</v>
      </c>
      <c r="H8" s="48">
        <f t="shared" si="0"/>
        <v>39</v>
      </c>
      <c r="I8" s="48">
        <f t="shared" si="0"/>
        <v>39</v>
      </c>
      <c r="J8" s="48">
        <f t="shared" si="0"/>
        <v>51</v>
      </c>
      <c r="K8" s="48">
        <f t="shared" si="0"/>
        <v>40</v>
      </c>
    </row>
    <row r="9" spans="1:11" x14ac:dyDescent="0.25">
      <c r="A9" s="132" t="s">
        <v>55</v>
      </c>
      <c r="B9" s="50">
        <v>1</v>
      </c>
      <c r="C9" s="2">
        <v>1004</v>
      </c>
      <c r="D9" s="2">
        <v>1004</v>
      </c>
      <c r="E9" s="2">
        <v>61</v>
      </c>
      <c r="F9" s="2"/>
      <c r="G9" s="2">
        <v>7</v>
      </c>
      <c r="H9" s="2">
        <v>24</v>
      </c>
      <c r="I9" s="2">
        <v>1</v>
      </c>
      <c r="J9" s="2">
        <v>24</v>
      </c>
      <c r="K9" s="2">
        <v>4</v>
      </c>
    </row>
    <row r="10" spans="1:11" x14ac:dyDescent="0.25">
      <c r="A10" s="132"/>
      <c r="B10" s="50">
        <v>2</v>
      </c>
      <c r="C10" s="2">
        <v>909</v>
      </c>
      <c r="D10" s="2">
        <v>909</v>
      </c>
      <c r="E10" s="2">
        <v>58</v>
      </c>
      <c r="F10" s="2"/>
      <c r="G10" s="2">
        <v>1</v>
      </c>
      <c r="H10" s="2">
        <v>26</v>
      </c>
      <c r="I10" s="2">
        <v>2</v>
      </c>
      <c r="J10" s="2">
        <v>26</v>
      </c>
      <c r="K10" s="2">
        <v>2</v>
      </c>
    </row>
    <row r="11" spans="1:11" x14ac:dyDescent="0.25">
      <c r="A11" s="132"/>
      <c r="B11" s="50">
        <v>3</v>
      </c>
      <c r="C11" s="2">
        <v>91</v>
      </c>
      <c r="D11" s="2">
        <v>91</v>
      </c>
      <c r="E11" s="2">
        <v>6</v>
      </c>
      <c r="F11" s="2"/>
      <c r="G11" s="2">
        <v>16</v>
      </c>
      <c r="H11" s="2">
        <v>2</v>
      </c>
      <c r="I11" s="2">
        <v>2</v>
      </c>
      <c r="J11" s="2">
        <v>2</v>
      </c>
      <c r="K11" s="2">
        <v>4</v>
      </c>
    </row>
    <row r="12" spans="1:11" x14ac:dyDescent="0.25">
      <c r="A12" s="121" t="s">
        <v>106</v>
      </c>
      <c r="B12" s="122"/>
      <c r="C12" s="123">
        <f t="shared" ref="C12:K12" si="1">+SUM(C9:C11)</f>
        <v>2004</v>
      </c>
      <c r="D12" s="123">
        <f t="shared" si="1"/>
        <v>2004</v>
      </c>
      <c r="E12" s="123">
        <f t="shared" si="1"/>
        <v>125</v>
      </c>
      <c r="F12" s="123">
        <f t="shared" si="1"/>
        <v>0</v>
      </c>
      <c r="G12" s="123">
        <f t="shared" si="1"/>
        <v>24</v>
      </c>
      <c r="H12" s="123">
        <f t="shared" si="1"/>
        <v>52</v>
      </c>
      <c r="I12" s="123">
        <f t="shared" si="1"/>
        <v>5</v>
      </c>
      <c r="J12" s="123">
        <f t="shared" si="1"/>
        <v>52</v>
      </c>
      <c r="K12" s="123">
        <f t="shared" si="1"/>
        <v>10</v>
      </c>
    </row>
    <row r="13" spans="1:11" x14ac:dyDescent="0.25">
      <c r="A13" s="128" t="s">
        <v>107</v>
      </c>
      <c r="B13" s="115">
        <v>1</v>
      </c>
      <c r="C13" s="48">
        <f t="shared" ref="C13:K13" si="2">+C5+C9</f>
        <v>1424</v>
      </c>
      <c r="D13" s="48">
        <f t="shared" si="2"/>
        <v>1004</v>
      </c>
      <c r="E13" s="48">
        <f t="shared" si="2"/>
        <v>481</v>
      </c>
      <c r="F13" s="48">
        <f t="shared" si="2"/>
        <v>1</v>
      </c>
      <c r="G13" s="48">
        <f t="shared" si="2"/>
        <v>19</v>
      </c>
      <c r="H13" s="48">
        <f t="shared" si="2"/>
        <v>43</v>
      </c>
      <c r="I13" s="48">
        <f t="shared" si="2"/>
        <v>19</v>
      </c>
      <c r="J13" s="48">
        <f t="shared" si="2"/>
        <v>50</v>
      </c>
      <c r="K13" s="48">
        <f t="shared" si="2"/>
        <v>22</v>
      </c>
    </row>
    <row r="14" spans="1:11" x14ac:dyDescent="0.25">
      <c r="A14" s="129"/>
      <c r="B14" s="115">
        <v>2</v>
      </c>
      <c r="C14" s="48">
        <f t="shared" ref="C14:K14" si="3">+C6+C10</f>
        <v>1036</v>
      </c>
      <c r="D14" s="48">
        <f t="shared" si="3"/>
        <v>909</v>
      </c>
      <c r="E14" s="48">
        <f t="shared" si="3"/>
        <v>185</v>
      </c>
      <c r="F14" s="48">
        <f t="shared" si="3"/>
        <v>0</v>
      </c>
      <c r="G14" s="48">
        <f t="shared" si="3"/>
        <v>7</v>
      </c>
      <c r="H14" s="48">
        <f t="shared" si="3"/>
        <v>44</v>
      </c>
      <c r="I14" s="48">
        <f t="shared" si="3"/>
        <v>22</v>
      </c>
      <c r="J14" s="48">
        <f t="shared" si="3"/>
        <v>48</v>
      </c>
      <c r="K14" s="48">
        <f t="shared" si="3"/>
        <v>22</v>
      </c>
    </row>
    <row r="15" spans="1:11" x14ac:dyDescent="0.25">
      <c r="A15" s="130"/>
      <c r="B15" s="115">
        <v>3</v>
      </c>
      <c r="C15" s="48">
        <f t="shared" ref="C15:K15" si="4">+C7+C11</f>
        <v>99</v>
      </c>
      <c r="D15" s="48">
        <f t="shared" si="4"/>
        <v>91</v>
      </c>
      <c r="E15" s="48">
        <f t="shared" si="4"/>
        <v>14</v>
      </c>
      <c r="F15" s="48">
        <f t="shared" si="4"/>
        <v>0</v>
      </c>
      <c r="G15" s="48">
        <f t="shared" si="4"/>
        <v>16</v>
      </c>
      <c r="H15" s="48">
        <f t="shared" si="4"/>
        <v>4</v>
      </c>
      <c r="I15" s="48">
        <f t="shared" si="4"/>
        <v>3</v>
      </c>
      <c r="J15" s="48">
        <f t="shared" si="4"/>
        <v>5</v>
      </c>
      <c r="K15" s="48">
        <f t="shared" si="4"/>
        <v>6</v>
      </c>
    </row>
    <row r="16" spans="1:11" x14ac:dyDescent="0.25">
      <c r="A16" s="124" t="s">
        <v>56</v>
      </c>
      <c r="B16" s="115"/>
      <c r="C16" s="48">
        <f t="shared" ref="C16:K16" si="5">+SUM(C13:C15)</f>
        <v>2559</v>
      </c>
      <c r="D16" s="48">
        <f t="shared" si="5"/>
        <v>2004</v>
      </c>
      <c r="E16" s="48">
        <f t="shared" si="5"/>
        <v>680</v>
      </c>
      <c r="F16" s="48">
        <f t="shared" si="5"/>
        <v>1</v>
      </c>
      <c r="G16" s="48">
        <f t="shared" si="5"/>
        <v>42</v>
      </c>
      <c r="H16" s="48">
        <f t="shared" si="5"/>
        <v>91</v>
      </c>
      <c r="I16" s="48">
        <f t="shared" si="5"/>
        <v>44</v>
      </c>
      <c r="J16" s="48">
        <f t="shared" si="5"/>
        <v>103</v>
      </c>
      <c r="K16" s="48">
        <f t="shared" si="5"/>
        <v>50</v>
      </c>
    </row>
    <row r="17" spans="1:11" x14ac:dyDescent="0.25">
      <c r="A17" s="7"/>
      <c r="B17" s="39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39"/>
      <c r="C18" s="7"/>
      <c r="D18" s="7"/>
      <c r="E18" s="7"/>
      <c r="F18" s="7"/>
      <c r="G18" s="7"/>
      <c r="H18" s="7"/>
      <c r="I18" s="7"/>
    </row>
    <row r="19" spans="1:11" x14ac:dyDescent="0.25">
      <c r="A19" s="7"/>
      <c r="B19" s="39"/>
      <c r="C19" s="7"/>
      <c r="D19" s="7"/>
      <c r="E19" s="7"/>
      <c r="F19" s="7"/>
      <c r="G19" s="7"/>
      <c r="H19" s="7"/>
      <c r="I19" s="7"/>
    </row>
  </sheetData>
  <mergeCells count="6">
    <mergeCell ref="B2:C2"/>
    <mergeCell ref="A2:A4"/>
    <mergeCell ref="A1:K1"/>
    <mergeCell ref="H2:I2"/>
    <mergeCell ref="J2:J4"/>
    <mergeCell ref="K2:K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horizontalDpi="4294967295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7"/>
  <sheetViews>
    <sheetView topLeftCell="A33" workbookViewId="0">
      <selection activeCell="E11" sqref="E11"/>
    </sheetView>
  </sheetViews>
  <sheetFormatPr defaultRowHeight="15.75" x14ac:dyDescent="0.25"/>
  <cols>
    <col min="1" max="1" width="30.5" customWidth="1"/>
    <col min="2" max="2" width="25" customWidth="1"/>
    <col min="3" max="3" width="7.625" customWidth="1"/>
    <col min="4" max="4" width="9.375" customWidth="1"/>
    <col min="5" max="5" width="7.125" customWidth="1"/>
    <col min="6" max="6" width="7.875" customWidth="1"/>
    <col min="7" max="7" width="8.25" customWidth="1"/>
    <col min="8" max="8" width="6.875" customWidth="1"/>
    <col min="9" max="9" width="6.75" customWidth="1"/>
  </cols>
  <sheetData>
    <row r="1" spans="1:10" ht="67.5" customHeight="1" x14ac:dyDescent="0.25">
      <c r="A1" s="460" t="s">
        <v>108</v>
      </c>
      <c r="B1" s="460"/>
      <c r="C1" s="460"/>
      <c r="D1" s="460"/>
      <c r="E1" s="460"/>
      <c r="F1" s="460"/>
      <c r="G1" s="460"/>
      <c r="H1" s="460"/>
      <c r="I1" s="460"/>
      <c r="J1" s="45"/>
    </row>
    <row r="2" spans="1:10" s="7" customFormat="1" x14ac:dyDescent="0.25">
      <c r="A2" s="409"/>
      <c r="B2" s="88"/>
      <c r="C2" s="474" t="s">
        <v>109</v>
      </c>
      <c r="D2" s="475"/>
      <c r="E2" s="475"/>
      <c r="F2" s="475"/>
      <c r="G2" s="475"/>
      <c r="H2" s="475"/>
      <c r="I2" s="476"/>
      <c r="J2" s="40"/>
    </row>
    <row r="3" spans="1:10" s="7" customFormat="1" ht="55.5" customHeight="1" x14ac:dyDescent="0.25">
      <c r="A3" s="408" t="s">
        <v>71</v>
      </c>
      <c r="B3" s="408" t="s">
        <v>110</v>
      </c>
      <c r="C3" s="408" t="s">
        <v>91</v>
      </c>
      <c r="D3" s="37" t="s">
        <v>111</v>
      </c>
      <c r="E3" s="37" t="s">
        <v>112</v>
      </c>
      <c r="F3" s="408" t="s">
        <v>113</v>
      </c>
      <c r="G3" s="408" t="s">
        <v>114</v>
      </c>
      <c r="H3" s="408" t="s">
        <v>115</v>
      </c>
      <c r="I3" s="408" t="s">
        <v>116</v>
      </c>
      <c r="J3" s="41"/>
    </row>
    <row r="4" spans="1:10" s="7" customFormat="1" x14ac:dyDescent="0.25">
      <c r="A4" s="2" t="s">
        <v>453</v>
      </c>
      <c r="B4" s="2" t="s">
        <v>258</v>
      </c>
      <c r="C4" s="2" t="s">
        <v>454</v>
      </c>
      <c r="D4" s="2" t="s">
        <v>259</v>
      </c>
      <c r="E4" s="2" t="s">
        <v>259</v>
      </c>
      <c r="F4" s="2" t="s">
        <v>259</v>
      </c>
      <c r="G4" s="2" t="s">
        <v>262</v>
      </c>
      <c r="H4" s="2" t="s">
        <v>262</v>
      </c>
      <c r="I4" s="2" t="s">
        <v>263</v>
      </c>
    </row>
    <row r="5" spans="1:10" s="7" customFormat="1" x14ac:dyDescent="0.25">
      <c r="A5" s="2" t="s">
        <v>453</v>
      </c>
      <c r="B5" s="2" t="s">
        <v>471</v>
      </c>
      <c r="C5" s="2" t="s">
        <v>472</v>
      </c>
      <c r="D5" s="2" t="s">
        <v>264</v>
      </c>
      <c r="E5" s="2" t="s">
        <v>264</v>
      </c>
      <c r="F5" s="2" t="s">
        <v>259</v>
      </c>
      <c r="G5" s="2" t="s">
        <v>259</v>
      </c>
      <c r="H5" s="2" t="s">
        <v>265</v>
      </c>
      <c r="I5" s="2" t="s">
        <v>266</v>
      </c>
    </row>
    <row r="6" spans="1:10" s="7" customFormat="1" x14ac:dyDescent="0.25">
      <c r="A6" s="2" t="s">
        <v>453</v>
      </c>
      <c r="B6" s="2" t="s">
        <v>471</v>
      </c>
      <c r="C6" s="2" t="s">
        <v>454</v>
      </c>
      <c r="D6" s="2" t="s">
        <v>264</v>
      </c>
      <c r="E6" s="2" t="s">
        <v>264</v>
      </c>
      <c r="F6" s="2" t="s">
        <v>259</v>
      </c>
      <c r="G6" s="2" t="s">
        <v>259</v>
      </c>
      <c r="H6" s="2" t="s">
        <v>259</v>
      </c>
      <c r="I6" s="2" t="s">
        <v>259</v>
      </c>
    </row>
    <row r="7" spans="1:10" s="7" customFormat="1" x14ac:dyDescent="0.25">
      <c r="A7" s="2" t="s">
        <v>455</v>
      </c>
      <c r="B7" s="2" t="s">
        <v>258</v>
      </c>
      <c r="C7" s="2" t="s">
        <v>472</v>
      </c>
      <c r="D7" s="2" t="s">
        <v>264</v>
      </c>
      <c r="E7" s="2" t="s">
        <v>264</v>
      </c>
      <c r="F7" s="2" t="s">
        <v>267</v>
      </c>
      <c r="G7" s="2" t="s">
        <v>268</v>
      </c>
      <c r="H7" s="2" t="s">
        <v>269</v>
      </c>
      <c r="I7" s="2" t="s">
        <v>270</v>
      </c>
    </row>
    <row r="8" spans="1:10" s="7" customFormat="1" x14ac:dyDescent="0.25">
      <c r="A8" s="2" t="s">
        <v>455</v>
      </c>
      <c r="B8" s="2" t="s">
        <v>258</v>
      </c>
      <c r="C8" s="2" t="s">
        <v>454</v>
      </c>
      <c r="D8" s="2" t="s">
        <v>259</v>
      </c>
      <c r="E8" s="2" t="s">
        <v>264</v>
      </c>
      <c r="F8" s="2" t="s">
        <v>264</v>
      </c>
      <c r="G8" s="2" t="s">
        <v>271</v>
      </c>
      <c r="H8" s="2" t="s">
        <v>272</v>
      </c>
      <c r="I8" s="2" t="s">
        <v>259</v>
      </c>
    </row>
    <row r="9" spans="1:10" s="7" customFormat="1" x14ac:dyDescent="0.25">
      <c r="A9" s="2" t="s">
        <v>455</v>
      </c>
      <c r="B9" s="2" t="s">
        <v>260</v>
      </c>
      <c r="C9" s="2" t="s">
        <v>472</v>
      </c>
      <c r="D9" s="2" t="s">
        <v>264</v>
      </c>
      <c r="E9" s="2" t="s">
        <v>273</v>
      </c>
      <c r="F9" s="2" t="s">
        <v>274</v>
      </c>
      <c r="G9" s="2" t="s">
        <v>275</v>
      </c>
      <c r="H9" s="2" t="s">
        <v>276</v>
      </c>
      <c r="I9" s="2" t="s">
        <v>277</v>
      </c>
    </row>
    <row r="10" spans="1:10" s="7" customFormat="1" x14ac:dyDescent="0.25">
      <c r="A10" s="2" t="s">
        <v>455</v>
      </c>
      <c r="B10" s="2" t="s">
        <v>260</v>
      </c>
      <c r="C10" s="2" t="s">
        <v>454</v>
      </c>
      <c r="D10" s="2" t="s">
        <v>259</v>
      </c>
      <c r="E10" s="2" t="s">
        <v>264</v>
      </c>
      <c r="F10" s="2" t="s">
        <v>278</v>
      </c>
      <c r="G10" s="2" t="s">
        <v>274</v>
      </c>
      <c r="H10" s="2" t="s">
        <v>259</v>
      </c>
      <c r="I10" s="2" t="s">
        <v>259</v>
      </c>
    </row>
    <row r="11" spans="1:10" s="7" customFormat="1" x14ac:dyDescent="0.25">
      <c r="A11" s="2" t="s">
        <v>455</v>
      </c>
      <c r="B11" s="2" t="s">
        <v>261</v>
      </c>
      <c r="C11" s="2" t="s">
        <v>472</v>
      </c>
      <c r="D11" s="2" t="s">
        <v>264</v>
      </c>
      <c r="E11" s="2" t="s">
        <v>264</v>
      </c>
      <c r="F11" s="2" t="s">
        <v>264</v>
      </c>
      <c r="G11" s="2" t="s">
        <v>272</v>
      </c>
      <c r="H11" s="2" t="s">
        <v>279</v>
      </c>
      <c r="I11" s="2" t="s">
        <v>264</v>
      </c>
    </row>
    <row r="12" spans="1:10" s="7" customFormat="1" x14ac:dyDescent="0.25">
      <c r="A12" s="2" t="s">
        <v>455</v>
      </c>
      <c r="B12" s="2" t="s">
        <v>261</v>
      </c>
      <c r="C12" s="2" t="s">
        <v>454</v>
      </c>
      <c r="D12" s="2" t="s">
        <v>264</v>
      </c>
      <c r="E12" s="2" t="s">
        <v>259</v>
      </c>
      <c r="F12" s="2" t="s">
        <v>259</v>
      </c>
      <c r="G12" s="2" t="s">
        <v>259</v>
      </c>
      <c r="H12" s="2" t="s">
        <v>272</v>
      </c>
      <c r="I12" s="2" t="s">
        <v>264</v>
      </c>
    </row>
    <row r="13" spans="1:10" s="7" customFormat="1" x14ac:dyDescent="0.25">
      <c r="A13" s="2" t="s">
        <v>456</v>
      </c>
      <c r="B13" s="2" t="s">
        <v>258</v>
      </c>
      <c r="C13" s="2" t="s">
        <v>472</v>
      </c>
      <c r="D13" s="2" t="s">
        <v>264</v>
      </c>
      <c r="E13" s="2" t="s">
        <v>264</v>
      </c>
      <c r="F13" s="2" t="s">
        <v>280</v>
      </c>
      <c r="G13" s="2" t="s">
        <v>281</v>
      </c>
      <c r="H13" s="2" t="s">
        <v>282</v>
      </c>
      <c r="I13" s="2" t="s">
        <v>283</v>
      </c>
    </row>
    <row r="14" spans="1:10" s="7" customFormat="1" x14ac:dyDescent="0.25">
      <c r="A14" s="2" t="s">
        <v>456</v>
      </c>
      <c r="B14" s="2" t="s">
        <v>258</v>
      </c>
      <c r="C14" s="2" t="s">
        <v>454</v>
      </c>
      <c r="D14" s="2" t="s">
        <v>259</v>
      </c>
      <c r="E14" s="2" t="s">
        <v>264</v>
      </c>
      <c r="F14" s="2" t="s">
        <v>262</v>
      </c>
      <c r="G14" s="2" t="s">
        <v>284</v>
      </c>
      <c r="H14" s="2" t="s">
        <v>285</v>
      </c>
      <c r="I14" s="2" t="s">
        <v>259</v>
      </c>
    </row>
    <row r="15" spans="1:10" x14ac:dyDescent="0.25">
      <c r="A15" s="2" t="s">
        <v>456</v>
      </c>
      <c r="B15" s="2" t="s">
        <v>260</v>
      </c>
      <c r="C15" s="2" t="s">
        <v>472</v>
      </c>
      <c r="D15" s="2" t="s">
        <v>286</v>
      </c>
      <c r="E15" s="2" t="s">
        <v>274</v>
      </c>
      <c r="F15" s="2" t="s">
        <v>276</v>
      </c>
      <c r="G15" s="2" t="s">
        <v>287</v>
      </c>
      <c r="H15" s="2" t="s">
        <v>284</v>
      </c>
      <c r="I15" s="2" t="s">
        <v>288</v>
      </c>
    </row>
    <row r="16" spans="1:10" x14ac:dyDescent="0.25">
      <c r="A16" s="2" t="s">
        <v>456</v>
      </c>
      <c r="B16" s="2" t="s">
        <v>260</v>
      </c>
      <c r="C16" s="2" t="s">
        <v>454</v>
      </c>
      <c r="D16" s="2" t="s">
        <v>259</v>
      </c>
      <c r="E16" s="2" t="s">
        <v>285</v>
      </c>
      <c r="F16" s="2" t="s">
        <v>264</v>
      </c>
      <c r="G16" s="2" t="s">
        <v>289</v>
      </c>
      <c r="H16" s="2" t="s">
        <v>290</v>
      </c>
      <c r="I16" s="2" t="s">
        <v>291</v>
      </c>
    </row>
    <row r="17" spans="1:9" x14ac:dyDescent="0.25">
      <c r="A17" s="2" t="s">
        <v>456</v>
      </c>
      <c r="B17" s="2" t="s">
        <v>261</v>
      </c>
      <c r="C17" s="2" t="s">
        <v>472</v>
      </c>
      <c r="D17" s="2" t="s">
        <v>264</v>
      </c>
      <c r="E17" s="2" t="s">
        <v>264</v>
      </c>
      <c r="F17" s="2" t="s">
        <v>264</v>
      </c>
      <c r="G17" s="2" t="s">
        <v>292</v>
      </c>
      <c r="H17" s="2" t="s">
        <v>274</v>
      </c>
      <c r="I17" s="2" t="s">
        <v>293</v>
      </c>
    </row>
    <row r="18" spans="1:9" x14ac:dyDescent="0.25">
      <c r="A18" s="2" t="s">
        <v>456</v>
      </c>
      <c r="B18" s="2" t="s">
        <v>261</v>
      </c>
      <c r="C18" s="2" t="s">
        <v>454</v>
      </c>
      <c r="D18" s="2" t="s">
        <v>264</v>
      </c>
      <c r="E18" s="2" t="s">
        <v>264</v>
      </c>
      <c r="F18" s="2" t="s">
        <v>264</v>
      </c>
      <c r="G18" s="2" t="s">
        <v>264</v>
      </c>
      <c r="H18" s="2" t="s">
        <v>264</v>
      </c>
      <c r="I18" s="2" t="s">
        <v>259</v>
      </c>
    </row>
    <row r="19" spans="1:9" x14ac:dyDescent="0.25">
      <c r="A19" s="2" t="s">
        <v>457</v>
      </c>
      <c r="B19" s="2" t="s">
        <v>258</v>
      </c>
      <c r="C19" s="2" t="s">
        <v>472</v>
      </c>
      <c r="D19" s="2" t="s">
        <v>259</v>
      </c>
      <c r="E19" s="2" t="s">
        <v>259</v>
      </c>
      <c r="F19" s="2" t="s">
        <v>259</v>
      </c>
      <c r="G19" s="2" t="s">
        <v>259</v>
      </c>
      <c r="H19" s="2" t="s">
        <v>264</v>
      </c>
      <c r="I19" s="2" t="s">
        <v>264</v>
      </c>
    </row>
    <row r="20" spans="1:9" x14ac:dyDescent="0.25">
      <c r="A20" s="2" t="s">
        <v>457</v>
      </c>
      <c r="B20" s="2" t="s">
        <v>260</v>
      </c>
      <c r="C20" s="2" t="s">
        <v>472</v>
      </c>
      <c r="D20" s="2" t="s">
        <v>264</v>
      </c>
      <c r="E20" s="2" t="s">
        <v>294</v>
      </c>
      <c r="F20" s="2" t="s">
        <v>259</v>
      </c>
      <c r="G20" s="2" t="s">
        <v>259</v>
      </c>
      <c r="H20" s="2" t="s">
        <v>259</v>
      </c>
      <c r="I20" s="2" t="s">
        <v>259</v>
      </c>
    </row>
    <row r="21" spans="1:9" x14ac:dyDescent="0.25">
      <c r="A21" s="2" t="s">
        <v>457</v>
      </c>
      <c r="B21" s="2" t="s">
        <v>471</v>
      </c>
      <c r="C21" s="2" t="s">
        <v>472</v>
      </c>
      <c r="D21" s="2" t="s">
        <v>264</v>
      </c>
      <c r="E21" s="2" t="s">
        <v>295</v>
      </c>
      <c r="F21" s="2" t="s">
        <v>296</v>
      </c>
      <c r="G21" s="2" t="s">
        <v>297</v>
      </c>
      <c r="H21" s="2" t="s">
        <v>298</v>
      </c>
      <c r="I21" s="2" t="s">
        <v>259</v>
      </c>
    </row>
    <row r="22" spans="1:9" x14ac:dyDescent="0.25">
      <c r="A22" s="2" t="s">
        <v>458</v>
      </c>
      <c r="B22" s="2" t="s">
        <v>258</v>
      </c>
      <c r="C22" s="2" t="s">
        <v>472</v>
      </c>
      <c r="D22" s="2" t="s">
        <v>264</v>
      </c>
      <c r="E22" s="2" t="s">
        <v>299</v>
      </c>
      <c r="F22" s="2" t="s">
        <v>300</v>
      </c>
      <c r="G22" s="2" t="s">
        <v>301</v>
      </c>
      <c r="H22" s="2" t="s">
        <v>302</v>
      </c>
      <c r="I22" s="2" t="s">
        <v>303</v>
      </c>
    </row>
    <row r="23" spans="1:9" x14ac:dyDescent="0.25">
      <c r="A23" s="2" t="s">
        <v>458</v>
      </c>
      <c r="B23" s="2" t="s">
        <v>258</v>
      </c>
      <c r="C23" s="2" t="s">
        <v>454</v>
      </c>
      <c r="D23" s="2" t="s">
        <v>264</v>
      </c>
      <c r="E23" s="2" t="s">
        <v>264</v>
      </c>
      <c r="F23" s="2" t="s">
        <v>304</v>
      </c>
      <c r="G23" s="2" t="s">
        <v>305</v>
      </c>
      <c r="H23" s="2" t="s">
        <v>306</v>
      </c>
      <c r="I23" s="2" t="s">
        <v>285</v>
      </c>
    </row>
    <row r="24" spans="1:9" x14ac:dyDescent="0.25">
      <c r="A24" s="2" t="s">
        <v>458</v>
      </c>
      <c r="B24" s="2" t="s">
        <v>260</v>
      </c>
      <c r="C24" s="2" t="s">
        <v>472</v>
      </c>
      <c r="D24" s="2" t="s">
        <v>307</v>
      </c>
      <c r="E24" s="2" t="s">
        <v>308</v>
      </c>
      <c r="F24" s="2" t="s">
        <v>309</v>
      </c>
      <c r="G24" s="2" t="s">
        <v>310</v>
      </c>
      <c r="H24" s="2" t="s">
        <v>311</v>
      </c>
      <c r="I24" s="2" t="s">
        <v>312</v>
      </c>
    </row>
    <row r="25" spans="1:9" x14ac:dyDescent="0.25">
      <c r="A25" s="2" t="s">
        <v>458</v>
      </c>
      <c r="B25" s="2" t="s">
        <v>260</v>
      </c>
      <c r="C25" s="2" t="s">
        <v>454</v>
      </c>
      <c r="D25" s="2" t="s">
        <v>259</v>
      </c>
      <c r="E25" s="2" t="s">
        <v>264</v>
      </c>
      <c r="F25" s="2" t="s">
        <v>313</v>
      </c>
      <c r="G25" s="2" t="s">
        <v>274</v>
      </c>
      <c r="H25" s="2" t="s">
        <v>272</v>
      </c>
      <c r="I25" s="2" t="s">
        <v>275</v>
      </c>
    </row>
    <row r="26" spans="1:9" x14ac:dyDescent="0.25">
      <c r="A26" s="2" t="s">
        <v>458</v>
      </c>
      <c r="B26" s="2" t="s">
        <v>261</v>
      </c>
      <c r="C26" s="2" t="s">
        <v>472</v>
      </c>
      <c r="D26" s="2" t="s">
        <v>264</v>
      </c>
      <c r="E26" s="2" t="s">
        <v>314</v>
      </c>
      <c r="F26" s="2" t="s">
        <v>285</v>
      </c>
      <c r="G26" s="2" t="s">
        <v>315</v>
      </c>
      <c r="H26" s="2" t="s">
        <v>267</v>
      </c>
      <c r="I26" s="2" t="s">
        <v>316</v>
      </c>
    </row>
    <row r="27" spans="1:9" x14ac:dyDescent="0.25">
      <c r="A27" s="2" t="s">
        <v>458</v>
      </c>
      <c r="B27" s="2" t="s">
        <v>261</v>
      </c>
      <c r="C27" s="2" t="s">
        <v>454</v>
      </c>
      <c r="D27" s="2" t="s">
        <v>264</v>
      </c>
      <c r="E27" s="2" t="s">
        <v>264</v>
      </c>
      <c r="F27" s="2" t="s">
        <v>264</v>
      </c>
      <c r="G27" s="2" t="s">
        <v>264</v>
      </c>
      <c r="H27" s="2" t="s">
        <v>313</v>
      </c>
      <c r="I27" s="2" t="s">
        <v>313</v>
      </c>
    </row>
    <row r="28" spans="1:9" x14ac:dyDescent="0.25">
      <c r="A28" s="2" t="s">
        <v>317</v>
      </c>
      <c r="B28" s="2" t="s">
        <v>258</v>
      </c>
      <c r="C28" s="2" t="s">
        <v>472</v>
      </c>
      <c r="D28" s="2" t="s">
        <v>264</v>
      </c>
      <c r="E28" s="2" t="s">
        <v>264</v>
      </c>
      <c r="F28" s="2" t="s">
        <v>318</v>
      </c>
      <c r="G28" s="2" t="s">
        <v>319</v>
      </c>
      <c r="H28" s="2" t="s">
        <v>289</v>
      </c>
      <c r="I28" s="2" t="s">
        <v>320</v>
      </c>
    </row>
    <row r="29" spans="1:9" x14ac:dyDescent="0.25">
      <c r="A29" s="2" t="s">
        <v>317</v>
      </c>
      <c r="B29" s="2" t="s">
        <v>258</v>
      </c>
      <c r="C29" s="2" t="s">
        <v>454</v>
      </c>
      <c r="D29" s="2" t="s">
        <v>264</v>
      </c>
      <c r="E29" s="2" t="s">
        <v>264</v>
      </c>
      <c r="F29" s="2" t="s">
        <v>264</v>
      </c>
      <c r="G29" s="2" t="s">
        <v>321</v>
      </c>
      <c r="H29" s="2" t="s">
        <v>322</v>
      </c>
      <c r="I29" s="2" t="s">
        <v>323</v>
      </c>
    </row>
    <row r="30" spans="1:9" x14ac:dyDescent="0.25">
      <c r="A30" s="2" t="s">
        <v>317</v>
      </c>
      <c r="B30" s="2" t="s">
        <v>260</v>
      </c>
      <c r="C30" s="2" t="s">
        <v>472</v>
      </c>
      <c r="D30" s="2" t="s">
        <v>264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</row>
    <row r="31" spans="1:9" x14ac:dyDescent="0.25">
      <c r="A31" s="2" t="s">
        <v>317</v>
      </c>
      <c r="B31" s="2" t="s">
        <v>260</v>
      </c>
      <c r="C31" s="2" t="s">
        <v>454</v>
      </c>
      <c r="D31" s="2" t="s">
        <v>259</v>
      </c>
      <c r="E31" s="2" t="s">
        <v>329</v>
      </c>
      <c r="F31" s="2" t="s">
        <v>330</v>
      </c>
      <c r="G31" s="2" t="s">
        <v>284</v>
      </c>
      <c r="H31" s="2" t="s">
        <v>331</v>
      </c>
      <c r="I31" s="2" t="s">
        <v>332</v>
      </c>
    </row>
    <row r="32" spans="1:9" x14ac:dyDescent="0.25">
      <c r="A32" s="2" t="s">
        <v>317</v>
      </c>
      <c r="B32" s="2" t="s">
        <v>261</v>
      </c>
      <c r="C32" s="2" t="s">
        <v>472</v>
      </c>
      <c r="D32" s="2" t="s">
        <v>264</v>
      </c>
      <c r="E32" s="2" t="s">
        <v>264</v>
      </c>
      <c r="F32" s="2" t="s">
        <v>313</v>
      </c>
      <c r="G32" s="2" t="s">
        <v>291</v>
      </c>
      <c r="H32" s="2" t="s">
        <v>272</v>
      </c>
      <c r="I32" s="2" t="s">
        <v>289</v>
      </c>
    </row>
    <row r="33" spans="1:9" x14ac:dyDescent="0.25">
      <c r="A33" s="2" t="s">
        <v>317</v>
      </c>
      <c r="B33" s="2" t="s">
        <v>261</v>
      </c>
      <c r="C33" s="2" t="s">
        <v>454</v>
      </c>
      <c r="D33" s="2" t="s">
        <v>264</v>
      </c>
      <c r="E33" s="2" t="s">
        <v>259</v>
      </c>
      <c r="F33" s="2" t="s">
        <v>264</v>
      </c>
      <c r="G33" s="2" t="s">
        <v>262</v>
      </c>
      <c r="H33" s="2" t="s">
        <v>292</v>
      </c>
      <c r="I33" s="2" t="s">
        <v>264</v>
      </c>
    </row>
    <row r="34" spans="1:9" x14ac:dyDescent="0.25">
      <c r="A34" s="2" t="s">
        <v>333</v>
      </c>
      <c r="B34" s="2" t="s">
        <v>258</v>
      </c>
      <c r="C34" s="2" t="s">
        <v>472</v>
      </c>
      <c r="D34" s="2" t="s">
        <v>264</v>
      </c>
      <c r="E34" s="2" t="s">
        <v>264</v>
      </c>
      <c r="F34" s="2" t="s">
        <v>272</v>
      </c>
      <c r="G34" s="2" t="s">
        <v>285</v>
      </c>
      <c r="H34" s="2" t="s">
        <v>334</v>
      </c>
      <c r="I34" s="2" t="s">
        <v>264</v>
      </c>
    </row>
    <row r="35" spans="1:9" x14ac:dyDescent="0.25">
      <c r="A35" s="2" t="s">
        <v>333</v>
      </c>
      <c r="B35" s="2" t="s">
        <v>258</v>
      </c>
      <c r="C35" s="2" t="s">
        <v>454</v>
      </c>
      <c r="D35" s="2" t="s">
        <v>259</v>
      </c>
      <c r="E35" s="2" t="s">
        <v>264</v>
      </c>
      <c r="F35" s="2" t="s">
        <v>259</v>
      </c>
      <c r="G35" s="2" t="s">
        <v>259</v>
      </c>
      <c r="H35" s="2" t="s">
        <v>259</v>
      </c>
      <c r="I35" s="2" t="s">
        <v>259</v>
      </c>
    </row>
    <row r="36" spans="1:9" x14ac:dyDescent="0.25">
      <c r="A36" s="2" t="s">
        <v>333</v>
      </c>
      <c r="B36" s="2" t="s">
        <v>260</v>
      </c>
      <c r="C36" s="2" t="s">
        <v>472</v>
      </c>
      <c r="D36" s="2" t="s">
        <v>264</v>
      </c>
      <c r="E36" s="2" t="s">
        <v>272</v>
      </c>
      <c r="F36" s="2" t="s">
        <v>274</v>
      </c>
      <c r="G36" s="2" t="s">
        <v>272</v>
      </c>
      <c r="H36" s="2" t="s">
        <v>274</v>
      </c>
      <c r="I36" s="2" t="s">
        <v>272</v>
      </c>
    </row>
    <row r="37" spans="1:9" x14ac:dyDescent="0.25">
      <c r="A37" s="2" t="s">
        <v>333</v>
      </c>
      <c r="B37" s="2" t="s">
        <v>260</v>
      </c>
      <c r="C37" s="2" t="s">
        <v>454</v>
      </c>
      <c r="D37" s="2" t="s">
        <v>259</v>
      </c>
      <c r="E37" s="2" t="s">
        <v>259</v>
      </c>
      <c r="F37" s="2" t="s">
        <v>259</v>
      </c>
      <c r="G37" s="2" t="s">
        <v>259</v>
      </c>
      <c r="H37" s="2" t="s">
        <v>259</v>
      </c>
      <c r="I37" s="2" t="s">
        <v>274</v>
      </c>
    </row>
    <row r="38" spans="1:9" x14ac:dyDescent="0.25">
      <c r="A38" s="2" t="s">
        <v>333</v>
      </c>
      <c r="B38" s="2" t="s">
        <v>261</v>
      </c>
      <c r="C38" s="2" t="s">
        <v>472</v>
      </c>
      <c r="D38" s="2" t="s">
        <v>264</v>
      </c>
      <c r="E38" s="2" t="s">
        <v>259</v>
      </c>
      <c r="F38" s="2" t="s">
        <v>264</v>
      </c>
      <c r="G38" s="2" t="s">
        <v>274</v>
      </c>
      <c r="H38" s="2" t="s">
        <v>274</v>
      </c>
      <c r="I38" s="2" t="s">
        <v>274</v>
      </c>
    </row>
    <row r="39" spans="1:9" x14ac:dyDescent="0.25">
      <c r="A39" s="2" t="s">
        <v>333</v>
      </c>
      <c r="B39" s="2" t="s">
        <v>261</v>
      </c>
      <c r="C39" s="2" t="s">
        <v>454</v>
      </c>
      <c r="D39" s="2" t="s">
        <v>259</v>
      </c>
      <c r="E39" s="2" t="s">
        <v>259</v>
      </c>
      <c r="F39" s="2" t="s">
        <v>264</v>
      </c>
      <c r="G39" s="2" t="s">
        <v>264</v>
      </c>
      <c r="H39" s="2" t="s">
        <v>259</v>
      </c>
      <c r="I39" s="2" t="s">
        <v>259</v>
      </c>
    </row>
    <row r="40" spans="1:9" x14ac:dyDescent="0.25">
      <c r="A40" s="2" t="s">
        <v>459</v>
      </c>
      <c r="B40" s="2" t="s">
        <v>258</v>
      </c>
      <c r="C40" s="2" t="s">
        <v>472</v>
      </c>
      <c r="D40" s="2" t="s">
        <v>264</v>
      </c>
      <c r="E40" s="2" t="s">
        <v>264</v>
      </c>
      <c r="F40" s="2" t="s">
        <v>335</v>
      </c>
      <c r="G40" s="2" t="s">
        <v>336</v>
      </c>
      <c r="H40" s="2" t="s">
        <v>337</v>
      </c>
      <c r="I40" s="2" t="s">
        <v>338</v>
      </c>
    </row>
    <row r="41" spans="1:9" x14ac:dyDescent="0.25">
      <c r="A41" s="2" t="s">
        <v>459</v>
      </c>
      <c r="B41" s="2" t="s">
        <v>258</v>
      </c>
      <c r="C41" s="2" t="s">
        <v>454</v>
      </c>
      <c r="D41" s="2" t="s">
        <v>264</v>
      </c>
      <c r="E41" s="2" t="s">
        <v>339</v>
      </c>
      <c r="F41" s="2" t="s">
        <v>264</v>
      </c>
      <c r="G41" s="2" t="s">
        <v>340</v>
      </c>
      <c r="H41" s="2" t="s">
        <v>341</v>
      </c>
      <c r="I41" s="2" t="s">
        <v>342</v>
      </c>
    </row>
    <row r="42" spans="1:9" x14ac:dyDescent="0.25">
      <c r="A42" s="2" t="s">
        <v>459</v>
      </c>
      <c r="B42" s="2" t="s">
        <v>260</v>
      </c>
      <c r="C42" s="2" t="s">
        <v>472</v>
      </c>
      <c r="D42" s="2" t="s">
        <v>264</v>
      </c>
      <c r="E42" s="2" t="s">
        <v>343</v>
      </c>
      <c r="F42" s="2" t="s">
        <v>344</v>
      </c>
      <c r="G42" s="2" t="s">
        <v>345</v>
      </c>
      <c r="H42" s="2" t="s">
        <v>346</v>
      </c>
      <c r="I42" s="2" t="s">
        <v>347</v>
      </c>
    </row>
    <row r="43" spans="1:9" x14ac:dyDescent="0.25">
      <c r="A43" s="2" t="s">
        <v>459</v>
      </c>
      <c r="B43" s="2" t="s">
        <v>260</v>
      </c>
      <c r="C43" s="2" t="s">
        <v>454</v>
      </c>
      <c r="D43" s="2" t="s">
        <v>264</v>
      </c>
      <c r="E43" s="2" t="s">
        <v>264</v>
      </c>
      <c r="F43" s="2" t="s">
        <v>291</v>
      </c>
      <c r="G43" s="2" t="s">
        <v>348</v>
      </c>
      <c r="H43" s="2" t="s">
        <v>349</v>
      </c>
      <c r="I43" s="2" t="s">
        <v>274</v>
      </c>
    </row>
    <row r="44" spans="1:9" x14ac:dyDescent="0.25">
      <c r="A44" s="2" t="s">
        <v>459</v>
      </c>
      <c r="B44" s="2" t="s">
        <v>261</v>
      </c>
      <c r="C44" s="2" t="s">
        <v>472</v>
      </c>
      <c r="D44" s="2" t="s">
        <v>264</v>
      </c>
      <c r="E44" s="2" t="s">
        <v>264</v>
      </c>
      <c r="F44" s="2" t="s">
        <v>262</v>
      </c>
      <c r="G44" s="2" t="s">
        <v>274</v>
      </c>
      <c r="H44" s="2" t="s">
        <v>325</v>
      </c>
      <c r="I44" s="2" t="s">
        <v>285</v>
      </c>
    </row>
    <row r="45" spans="1:9" x14ac:dyDescent="0.25">
      <c r="A45" s="2" t="s">
        <v>459</v>
      </c>
      <c r="B45" s="2" t="s">
        <v>261</v>
      </c>
      <c r="C45" s="2" t="s">
        <v>454</v>
      </c>
      <c r="D45" s="2" t="s">
        <v>264</v>
      </c>
      <c r="E45" s="2" t="s">
        <v>264</v>
      </c>
      <c r="F45" s="2" t="s">
        <v>264</v>
      </c>
      <c r="G45" s="2" t="s">
        <v>259</v>
      </c>
      <c r="H45" s="2" t="s">
        <v>264</v>
      </c>
      <c r="I45" s="2" t="s">
        <v>259</v>
      </c>
    </row>
    <row r="46" spans="1:9" x14ac:dyDescent="0.25">
      <c r="A46" s="2" t="s">
        <v>460</v>
      </c>
      <c r="B46" s="2" t="s">
        <v>258</v>
      </c>
      <c r="C46" s="2" t="s">
        <v>472</v>
      </c>
      <c r="D46" s="2" t="s">
        <v>259</v>
      </c>
      <c r="E46" s="2" t="s">
        <v>259</v>
      </c>
      <c r="F46" s="2" t="s">
        <v>259</v>
      </c>
      <c r="G46" s="2" t="s">
        <v>259</v>
      </c>
      <c r="H46" s="2" t="s">
        <v>259</v>
      </c>
      <c r="I46" s="2" t="s">
        <v>264</v>
      </c>
    </row>
    <row r="47" spans="1:9" x14ac:dyDescent="0.25">
      <c r="A47" s="2" t="s">
        <v>350</v>
      </c>
      <c r="B47" s="2" t="s">
        <v>258</v>
      </c>
      <c r="C47" s="2" t="s">
        <v>472</v>
      </c>
      <c r="D47" s="2" t="s">
        <v>264</v>
      </c>
      <c r="E47" s="2" t="s">
        <v>264</v>
      </c>
      <c r="F47" s="2" t="s">
        <v>351</v>
      </c>
      <c r="G47" s="2" t="s">
        <v>267</v>
      </c>
      <c r="H47" s="2" t="s">
        <v>322</v>
      </c>
      <c r="I47" s="2" t="s">
        <v>352</v>
      </c>
    </row>
    <row r="48" spans="1:9" x14ac:dyDescent="0.25">
      <c r="A48" s="2" t="s">
        <v>350</v>
      </c>
      <c r="B48" s="2" t="s">
        <v>258</v>
      </c>
      <c r="C48" s="2" t="s">
        <v>454</v>
      </c>
      <c r="D48" s="2" t="s">
        <v>264</v>
      </c>
      <c r="E48" s="2" t="s">
        <v>264</v>
      </c>
      <c r="F48" s="2" t="s">
        <v>264</v>
      </c>
      <c r="G48" s="2" t="s">
        <v>271</v>
      </c>
      <c r="H48" s="2" t="s">
        <v>353</v>
      </c>
      <c r="I48" s="2" t="s">
        <v>354</v>
      </c>
    </row>
    <row r="49" spans="1:9" x14ac:dyDescent="0.25">
      <c r="A49" s="2" t="s">
        <v>350</v>
      </c>
      <c r="B49" s="2" t="s">
        <v>260</v>
      </c>
      <c r="C49" s="2" t="s">
        <v>472</v>
      </c>
      <c r="D49" s="2" t="s">
        <v>264</v>
      </c>
      <c r="E49" s="2" t="s">
        <v>330</v>
      </c>
      <c r="F49" s="2" t="s">
        <v>355</v>
      </c>
      <c r="G49" s="2" t="s">
        <v>356</v>
      </c>
      <c r="H49" s="2" t="s">
        <v>357</v>
      </c>
      <c r="I49" s="2" t="s">
        <v>358</v>
      </c>
    </row>
    <row r="50" spans="1:9" x14ac:dyDescent="0.25">
      <c r="A50" s="2" t="s">
        <v>350</v>
      </c>
      <c r="B50" s="2" t="s">
        <v>260</v>
      </c>
      <c r="C50" s="2" t="s">
        <v>454</v>
      </c>
      <c r="D50" s="2" t="s">
        <v>259</v>
      </c>
      <c r="E50" s="2" t="s">
        <v>264</v>
      </c>
      <c r="F50" s="2" t="s">
        <v>289</v>
      </c>
      <c r="G50" s="2" t="s">
        <v>359</v>
      </c>
      <c r="H50" s="2" t="s">
        <v>322</v>
      </c>
      <c r="I50" s="2" t="s">
        <v>284</v>
      </c>
    </row>
    <row r="51" spans="1:9" x14ac:dyDescent="0.25">
      <c r="A51" s="2" t="s">
        <v>350</v>
      </c>
      <c r="B51" s="2" t="s">
        <v>261</v>
      </c>
      <c r="C51" s="2" t="s">
        <v>472</v>
      </c>
      <c r="D51" s="2" t="s">
        <v>264</v>
      </c>
      <c r="E51" s="2" t="s">
        <v>264</v>
      </c>
      <c r="F51" s="2" t="s">
        <v>264</v>
      </c>
      <c r="G51" s="2" t="s">
        <v>274</v>
      </c>
      <c r="H51" s="2" t="s">
        <v>274</v>
      </c>
      <c r="I51" s="2" t="s">
        <v>259</v>
      </c>
    </row>
    <row r="52" spans="1:9" x14ac:dyDescent="0.25">
      <c r="A52" s="2" t="s">
        <v>350</v>
      </c>
      <c r="B52" s="2" t="s">
        <v>261</v>
      </c>
      <c r="C52" s="2" t="s">
        <v>454</v>
      </c>
      <c r="D52" s="2" t="s">
        <v>264</v>
      </c>
      <c r="E52" s="2" t="s">
        <v>259</v>
      </c>
      <c r="F52" s="2" t="s">
        <v>259</v>
      </c>
      <c r="G52" s="2" t="s">
        <v>259</v>
      </c>
      <c r="H52" s="2" t="s">
        <v>274</v>
      </c>
      <c r="I52" s="2" t="s">
        <v>259</v>
      </c>
    </row>
    <row r="53" spans="1:9" x14ac:dyDescent="0.25">
      <c r="A53" s="2" t="s">
        <v>360</v>
      </c>
      <c r="B53" s="2" t="s">
        <v>258</v>
      </c>
      <c r="C53" s="2" t="s">
        <v>472</v>
      </c>
      <c r="D53" s="2" t="s">
        <v>264</v>
      </c>
      <c r="E53" s="2" t="s">
        <v>264</v>
      </c>
      <c r="F53" s="2" t="s">
        <v>274</v>
      </c>
      <c r="G53" s="2" t="s">
        <v>264</v>
      </c>
      <c r="H53" s="2" t="s">
        <v>361</v>
      </c>
      <c r="I53" s="2" t="s">
        <v>264</v>
      </c>
    </row>
    <row r="54" spans="1:9" x14ac:dyDescent="0.25">
      <c r="A54" s="2" t="s">
        <v>360</v>
      </c>
      <c r="B54" s="2" t="s">
        <v>258</v>
      </c>
      <c r="C54" s="2" t="s">
        <v>454</v>
      </c>
      <c r="D54" s="2" t="s">
        <v>259</v>
      </c>
      <c r="E54" s="2" t="s">
        <v>259</v>
      </c>
      <c r="F54" s="2" t="s">
        <v>264</v>
      </c>
      <c r="G54" s="2" t="s">
        <v>259</v>
      </c>
      <c r="H54" s="2" t="s">
        <v>274</v>
      </c>
      <c r="I54" s="2" t="s">
        <v>259</v>
      </c>
    </row>
    <row r="55" spans="1:9" x14ac:dyDescent="0.25">
      <c r="A55" s="2" t="s">
        <v>360</v>
      </c>
      <c r="B55" s="2" t="s">
        <v>260</v>
      </c>
      <c r="C55" s="2" t="s">
        <v>472</v>
      </c>
      <c r="D55" s="2" t="s">
        <v>259</v>
      </c>
      <c r="E55" s="2" t="s">
        <v>274</v>
      </c>
      <c r="F55" s="2" t="s">
        <v>289</v>
      </c>
      <c r="G55" s="2" t="s">
        <v>274</v>
      </c>
      <c r="H55" s="2" t="s">
        <v>267</v>
      </c>
      <c r="I55" s="2" t="s">
        <v>264</v>
      </c>
    </row>
    <row r="56" spans="1:9" x14ac:dyDescent="0.25">
      <c r="A56" s="2" t="s">
        <v>360</v>
      </c>
      <c r="B56" s="2" t="s">
        <v>260</v>
      </c>
      <c r="C56" s="2" t="s">
        <v>454</v>
      </c>
      <c r="D56" s="2" t="s">
        <v>259</v>
      </c>
      <c r="E56" s="2" t="s">
        <v>259</v>
      </c>
      <c r="F56" s="2" t="s">
        <v>259</v>
      </c>
      <c r="G56" s="2" t="s">
        <v>259</v>
      </c>
      <c r="H56" s="2" t="s">
        <v>292</v>
      </c>
      <c r="I56" s="2" t="s">
        <v>264</v>
      </c>
    </row>
    <row r="57" spans="1:9" x14ac:dyDescent="0.25">
      <c r="A57" s="2" t="s">
        <v>360</v>
      </c>
      <c r="B57" s="2" t="s">
        <v>261</v>
      </c>
      <c r="C57" s="2" t="s">
        <v>472</v>
      </c>
      <c r="D57" s="2" t="s">
        <v>259</v>
      </c>
      <c r="E57" s="2" t="s">
        <v>264</v>
      </c>
      <c r="F57" s="2" t="s">
        <v>264</v>
      </c>
      <c r="G57" s="2" t="s">
        <v>272</v>
      </c>
      <c r="H57" s="2" t="s">
        <v>292</v>
      </c>
      <c r="I57" s="2" t="s">
        <v>274</v>
      </c>
    </row>
    <row r="58" spans="1:9" x14ac:dyDescent="0.25">
      <c r="A58" s="2" t="s">
        <v>360</v>
      </c>
      <c r="B58" s="2" t="s">
        <v>261</v>
      </c>
      <c r="C58" s="2" t="s">
        <v>454</v>
      </c>
      <c r="D58" s="2" t="s">
        <v>264</v>
      </c>
      <c r="E58" s="2" t="s">
        <v>259</v>
      </c>
      <c r="F58" s="2" t="s">
        <v>259</v>
      </c>
      <c r="G58" s="2" t="s">
        <v>259</v>
      </c>
      <c r="H58" s="2" t="s">
        <v>289</v>
      </c>
      <c r="I58" s="2" t="s">
        <v>259</v>
      </c>
    </row>
    <row r="59" spans="1:9" x14ac:dyDescent="0.25">
      <c r="A59" s="2" t="s">
        <v>461</v>
      </c>
      <c r="B59" s="2" t="s">
        <v>258</v>
      </c>
      <c r="C59" s="2" t="s">
        <v>472</v>
      </c>
      <c r="D59" s="2" t="s">
        <v>362</v>
      </c>
      <c r="E59" s="2" t="s">
        <v>363</v>
      </c>
      <c r="F59" s="2" t="s">
        <v>364</v>
      </c>
      <c r="G59" s="2" t="s">
        <v>267</v>
      </c>
      <c r="H59" s="2" t="s">
        <v>365</v>
      </c>
      <c r="I59" s="2" t="s">
        <v>366</v>
      </c>
    </row>
    <row r="60" spans="1:9" x14ac:dyDescent="0.25">
      <c r="A60" s="2" t="s">
        <v>461</v>
      </c>
      <c r="B60" s="2" t="s">
        <v>258</v>
      </c>
      <c r="C60" s="2" t="s">
        <v>454</v>
      </c>
      <c r="D60" s="2" t="s">
        <v>264</v>
      </c>
      <c r="E60" s="2" t="s">
        <v>264</v>
      </c>
      <c r="F60" s="2" t="s">
        <v>367</v>
      </c>
      <c r="G60" s="2" t="s">
        <v>368</v>
      </c>
      <c r="H60" s="2" t="s">
        <v>369</v>
      </c>
      <c r="I60" s="2" t="s">
        <v>370</v>
      </c>
    </row>
    <row r="61" spans="1:9" x14ac:dyDescent="0.25">
      <c r="A61" s="2" t="s">
        <v>461</v>
      </c>
      <c r="B61" s="2" t="s">
        <v>260</v>
      </c>
      <c r="C61" s="2" t="s">
        <v>472</v>
      </c>
      <c r="D61" s="2" t="s">
        <v>264</v>
      </c>
      <c r="E61" s="2" t="s">
        <v>371</v>
      </c>
      <c r="F61" s="2" t="s">
        <v>372</v>
      </c>
      <c r="G61" s="2" t="s">
        <v>373</v>
      </c>
      <c r="H61" s="2" t="s">
        <v>374</v>
      </c>
      <c r="I61" s="2" t="s">
        <v>375</v>
      </c>
    </row>
    <row r="62" spans="1:9" x14ac:dyDescent="0.25">
      <c r="A62" s="2" t="s">
        <v>461</v>
      </c>
      <c r="B62" s="2" t="s">
        <v>260</v>
      </c>
      <c r="C62" s="2" t="s">
        <v>454</v>
      </c>
      <c r="D62" s="2" t="s">
        <v>259</v>
      </c>
      <c r="E62" s="2" t="s">
        <v>264</v>
      </c>
      <c r="F62" s="2" t="s">
        <v>376</v>
      </c>
      <c r="G62" s="2" t="s">
        <v>282</v>
      </c>
      <c r="H62" s="2" t="s">
        <v>377</v>
      </c>
      <c r="I62" s="2" t="s">
        <v>371</v>
      </c>
    </row>
    <row r="63" spans="1:9" x14ac:dyDescent="0.25">
      <c r="A63" s="2" t="s">
        <v>461</v>
      </c>
      <c r="B63" s="2" t="s">
        <v>261</v>
      </c>
      <c r="C63" s="2" t="s">
        <v>472</v>
      </c>
      <c r="D63" s="2" t="s">
        <v>264</v>
      </c>
      <c r="E63" s="2" t="s">
        <v>264</v>
      </c>
      <c r="F63" s="2" t="s">
        <v>274</v>
      </c>
      <c r="G63" s="2" t="s">
        <v>264</v>
      </c>
      <c r="H63" s="2" t="s">
        <v>274</v>
      </c>
      <c r="I63" s="2" t="s">
        <v>274</v>
      </c>
    </row>
    <row r="64" spans="1:9" x14ac:dyDescent="0.25">
      <c r="A64" s="2" t="s">
        <v>461</v>
      </c>
      <c r="B64" s="2" t="s">
        <v>261</v>
      </c>
      <c r="C64" s="2" t="s">
        <v>454</v>
      </c>
      <c r="D64" s="2" t="s">
        <v>264</v>
      </c>
      <c r="E64" s="2" t="s">
        <v>264</v>
      </c>
      <c r="F64" s="2" t="s">
        <v>264</v>
      </c>
      <c r="G64" s="2" t="s">
        <v>259</v>
      </c>
      <c r="H64" s="2" t="s">
        <v>274</v>
      </c>
      <c r="I64" s="2" t="s">
        <v>272</v>
      </c>
    </row>
    <row r="65" spans="1:9" x14ac:dyDescent="0.25">
      <c r="A65" s="2" t="s">
        <v>462</v>
      </c>
      <c r="B65" s="2" t="s">
        <v>471</v>
      </c>
      <c r="C65" s="2" t="s">
        <v>472</v>
      </c>
      <c r="D65" s="2" t="s">
        <v>264</v>
      </c>
      <c r="E65" s="2" t="s">
        <v>264</v>
      </c>
      <c r="F65" s="2" t="s">
        <v>378</v>
      </c>
      <c r="G65" s="2" t="s">
        <v>379</v>
      </c>
      <c r="H65" s="2" t="s">
        <v>380</v>
      </c>
      <c r="I65" s="2" t="s">
        <v>381</v>
      </c>
    </row>
    <row r="66" spans="1:9" x14ac:dyDescent="0.25">
      <c r="A66" s="2" t="s">
        <v>463</v>
      </c>
      <c r="B66" s="2" t="s">
        <v>258</v>
      </c>
      <c r="C66" s="2" t="s">
        <v>472</v>
      </c>
      <c r="D66" s="2" t="s">
        <v>264</v>
      </c>
      <c r="E66" s="2" t="s">
        <v>382</v>
      </c>
      <c r="F66" s="2" t="s">
        <v>262</v>
      </c>
      <c r="G66" s="2" t="s">
        <v>319</v>
      </c>
      <c r="H66" s="2" t="s">
        <v>383</v>
      </c>
      <c r="I66" s="2" t="s">
        <v>384</v>
      </c>
    </row>
    <row r="67" spans="1:9" x14ac:dyDescent="0.25">
      <c r="A67" s="2" t="s">
        <v>463</v>
      </c>
      <c r="B67" s="2" t="s">
        <v>258</v>
      </c>
      <c r="C67" s="2" t="s">
        <v>454</v>
      </c>
      <c r="D67" s="2" t="s">
        <v>259</v>
      </c>
      <c r="E67" s="2" t="s">
        <v>259</v>
      </c>
      <c r="F67" s="2" t="s">
        <v>259</v>
      </c>
      <c r="G67" s="2" t="s">
        <v>262</v>
      </c>
      <c r="H67" s="2" t="s">
        <v>272</v>
      </c>
      <c r="I67" s="2" t="s">
        <v>385</v>
      </c>
    </row>
    <row r="68" spans="1:9" x14ac:dyDescent="0.25">
      <c r="A68" s="2" t="s">
        <v>463</v>
      </c>
      <c r="B68" s="2" t="s">
        <v>260</v>
      </c>
      <c r="C68" s="2" t="s">
        <v>472</v>
      </c>
      <c r="D68" s="2" t="s">
        <v>264</v>
      </c>
      <c r="E68" s="2" t="s">
        <v>272</v>
      </c>
      <c r="F68" s="2" t="s">
        <v>262</v>
      </c>
      <c r="G68" s="2" t="s">
        <v>324</v>
      </c>
      <c r="H68" s="2" t="s">
        <v>359</v>
      </c>
      <c r="I68" s="2" t="s">
        <v>386</v>
      </c>
    </row>
    <row r="69" spans="1:9" x14ac:dyDescent="0.25">
      <c r="A69" s="2" t="s">
        <v>463</v>
      </c>
      <c r="B69" s="2" t="s">
        <v>260</v>
      </c>
      <c r="C69" s="2" t="s">
        <v>454</v>
      </c>
      <c r="D69" s="2" t="s">
        <v>259</v>
      </c>
      <c r="E69" s="2" t="s">
        <v>264</v>
      </c>
      <c r="F69" s="2" t="s">
        <v>291</v>
      </c>
      <c r="G69" s="2" t="s">
        <v>259</v>
      </c>
      <c r="H69" s="2" t="s">
        <v>259</v>
      </c>
      <c r="I69" s="2" t="s">
        <v>259</v>
      </c>
    </row>
    <row r="70" spans="1:9" x14ac:dyDescent="0.25">
      <c r="A70" s="2" t="s">
        <v>463</v>
      </c>
      <c r="B70" s="2" t="s">
        <v>261</v>
      </c>
      <c r="C70" s="2" t="s">
        <v>472</v>
      </c>
      <c r="D70" s="2" t="s">
        <v>272</v>
      </c>
      <c r="E70" s="2" t="s">
        <v>259</v>
      </c>
      <c r="F70" s="2" t="s">
        <v>259</v>
      </c>
      <c r="G70" s="2" t="s">
        <v>259</v>
      </c>
      <c r="H70" s="2" t="s">
        <v>259</v>
      </c>
      <c r="I70" s="2" t="s">
        <v>259</v>
      </c>
    </row>
    <row r="71" spans="1:9" x14ac:dyDescent="0.25">
      <c r="A71" s="2" t="s">
        <v>463</v>
      </c>
      <c r="B71" s="2" t="s">
        <v>261</v>
      </c>
      <c r="C71" s="2" t="s">
        <v>454</v>
      </c>
      <c r="D71" s="2" t="s">
        <v>264</v>
      </c>
      <c r="E71" s="2" t="s">
        <v>264</v>
      </c>
      <c r="F71" s="2" t="s">
        <v>259</v>
      </c>
      <c r="G71" s="2" t="s">
        <v>259</v>
      </c>
      <c r="H71" s="2" t="s">
        <v>259</v>
      </c>
      <c r="I71" s="2" t="s">
        <v>259</v>
      </c>
    </row>
    <row r="72" spans="1:9" x14ac:dyDescent="0.25">
      <c r="A72" s="2" t="s">
        <v>464</v>
      </c>
      <c r="B72" s="2" t="s">
        <v>258</v>
      </c>
      <c r="C72" s="2" t="s">
        <v>472</v>
      </c>
      <c r="D72" s="2" t="s">
        <v>264</v>
      </c>
      <c r="E72" s="2" t="s">
        <v>387</v>
      </c>
      <c r="F72" s="2" t="s">
        <v>388</v>
      </c>
      <c r="G72" s="2" t="s">
        <v>389</v>
      </c>
      <c r="H72" s="2" t="s">
        <v>390</v>
      </c>
      <c r="I72" s="2" t="s">
        <v>391</v>
      </c>
    </row>
    <row r="73" spans="1:9" x14ac:dyDescent="0.25">
      <c r="A73" s="2" t="s">
        <v>464</v>
      </c>
      <c r="B73" s="2" t="s">
        <v>258</v>
      </c>
      <c r="C73" s="2" t="s">
        <v>454</v>
      </c>
      <c r="D73" s="2" t="s">
        <v>259</v>
      </c>
      <c r="E73" s="2" t="s">
        <v>259</v>
      </c>
      <c r="F73" s="2" t="s">
        <v>259</v>
      </c>
      <c r="G73" s="2" t="s">
        <v>259</v>
      </c>
      <c r="H73" s="2" t="s">
        <v>259</v>
      </c>
      <c r="I73" s="2" t="s">
        <v>259</v>
      </c>
    </row>
    <row r="74" spans="1:9" x14ac:dyDescent="0.25">
      <c r="A74" s="2" t="s">
        <v>464</v>
      </c>
      <c r="B74" s="2" t="s">
        <v>260</v>
      </c>
      <c r="C74" s="2" t="s">
        <v>472</v>
      </c>
      <c r="D74" s="2" t="s">
        <v>264</v>
      </c>
      <c r="E74" s="2" t="s">
        <v>392</v>
      </c>
      <c r="F74" s="2" t="s">
        <v>276</v>
      </c>
      <c r="G74" s="2" t="s">
        <v>393</v>
      </c>
      <c r="H74" s="2" t="s">
        <v>394</v>
      </c>
      <c r="I74" s="2" t="s">
        <v>395</v>
      </c>
    </row>
    <row r="75" spans="1:9" x14ac:dyDescent="0.25">
      <c r="A75" s="2" t="s">
        <v>464</v>
      </c>
      <c r="B75" s="2" t="s">
        <v>261</v>
      </c>
      <c r="C75" s="2" t="s">
        <v>472</v>
      </c>
      <c r="D75" s="2" t="s">
        <v>264</v>
      </c>
      <c r="E75" s="2" t="s">
        <v>264</v>
      </c>
      <c r="F75" s="2" t="s">
        <v>274</v>
      </c>
      <c r="G75" s="2" t="s">
        <v>274</v>
      </c>
      <c r="H75" s="2" t="s">
        <v>274</v>
      </c>
      <c r="I75" s="2" t="s">
        <v>274</v>
      </c>
    </row>
    <row r="76" spans="1:9" x14ac:dyDescent="0.25">
      <c r="A76" s="2" t="s">
        <v>465</v>
      </c>
      <c r="B76" s="2" t="s">
        <v>258</v>
      </c>
      <c r="C76" s="2" t="s">
        <v>472</v>
      </c>
      <c r="D76" s="2" t="s">
        <v>264</v>
      </c>
      <c r="E76" s="2" t="s">
        <v>264</v>
      </c>
      <c r="F76" s="2" t="s">
        <v>396</v>
      </c>
      <c r="G76" s="2" t="s">
        <v>397</v>
      </c>
      <c r="H76" s="2" t="s">
        <v>398</v>
      </c>
      <c r="I76" s="2" t="s">
        <v>399</v>
      </c>
    </row>
    <row r="77" spans="1:9" x14ac:dyDescent="0.25">
      <c r="A77" s="2" t="s">
        <v>465</v>
      </c>
      <c r="B77" s="2" t="s">
        <v>258</v>
      </c>
      <c r="C77" s="2" t="s">
        <v>454</v>
      </c>
      <c r="D77" s="2" t="s">
        <v>264</v>
      </c>
      <c r="E77" s="2" t="s">
        <v>264</v>
      </c>
      <c r="F77" s="2" t="s">
        <v>264</v>
      </c>
      <c r="G77" s="2" t="s">
        <v>392</v>
      </c>
      <c r="H77" s="2" t="s">
        <v>292</v>
      </c>
      <c r="I77" s="2" t="s">
        <v>400</v>
      </c>
    </row>
    <row r="78" spans="1:9" x14ac:dyDescent="0.25">
      <c r="A78" s="2" t="s">
        <v>465</v>
      </c>
      <c r="B78" s="2" t="s">
        <v>260</v>
      </c>
      <c r="C78" s="2" t="s">
        <v>472</v>
      </c>
      <c r="D78" s="2" t="s">
        <v>264</v>
      </c>
      <c r="E78" s="2" t="s">
        <v>401</v>
      </c>
      <c r="F78" s="2" t="s">
        <v>402</v>
      </c>
      <c r="G78" s="2" t="s">
        <v>403</v>
      </c>
      <c r="H78" s="2" t="s">
        <v>404</v>
      </c>
      <c r="I78" s="2" t="s">
        <v>375</v>
      </c>
    </row>
    <row r="79" spans="1:9" x14ac:dyDescent="0.25">
      <c r="A79" s="2" t="s">
        <v>465</v>
      </c>
      <c r="B79" s="2" t="s">
        <v>260</v>
      </c>
      <c r="C79" s="2" t="s">
        <v>454</v>
      </c>
      <c r="D79" s="2" t="s">
        <v>259</v>
      </c>
      <c r="E79" s="2" t="s">
        <v>264</v>
      </c>
      <c r="F79" s="2" t="s">
        <v>274</v>
      </c>
      <c r="G79" s="2" t="s">
        <v>276</v>
      </c>
      <c r="H79" s="2" t="s">
        <v>405</v>
      </c>
      <c r="I79" s="2" t="s">
        <v>291</v>
      </c>
    </row>
    <row r="80" spans="1:9" x14ac:dyDescent="0.25">
      <c r="A80" s="2" t="s">
        <v>465</v>
      </c>
      <c r="B80" s="2" t="s">
        <v>261</v>
      </c>
      <c r="C80" s="2" t="s">
        <v>472</v>
      </c>
      <c r="D80" s="2" t="s">
        <v>264</v>
      </c>
      <c r="E80" s="2" t="s">
        <v>264</v>
      </c>
      <c r="F80" s="2" t="s">
        <v>274</v>
      </c>
      <c r="G80" s="2" t="s">
        <v>272</v>
      </c>
      <c r="H80" s="2" t="s">
        <v>274</v>
      </c>
      <c r="I80" s="2" t="s">
        <v>274</v>
      </c>
    </row>
    <row r="81" spans="1:9" x14ac:dyDescent="0.25">
      <c r="A81" s="2" t="s">
        <v>465</v>
      </c>
      <c r="B81" s="2" t="s">
        <v>261</v>
      </c>
      <c r="C81" s="2" t="s">
        <v>454</v>
      </c>
      <c r="D81" s="2" t="s">
        <v>264</v>
      </c>
      <c r="E81" s="2" t="s">
        <v>259</v>
      </c>
      <c r="F81" s="2" t="s">
        <v>259</v>
      </c>
      <c r="G81" s="2" t="s">
        <v>259</v>
      </c>
      <c r="H81" s="2" t="s">
        <v>274</v>
      </c>
      <c r="I81" s="2" t="s">
        <v>264</v>
      </c>
    </row>
    <row r="82" spans="1:9" x14ac:dyDescent="0.25">
      <c r="A82" s="2" t="s">
        <v>466</v>
      </c>
      <c r="B82" s="2" t="s">
        <v>258</v>
      </c>
      <c r="C82" s="2" t="s">
        <v>472</v>
      </c>
      <c r="D82" s="2" t="s">
        <v>264</v>
      </c>
      <c r="E82" s="2" t="s">
        <v>264</v>
      </c>
      <c r="F82" s="2" t="s">
        <v>272</v>
      </c>
      <c r="G82" s="2" t="s">
        <v>259</v>
      </c>
      <c r="H82" s="2" t="s">
        <v>406</v>
      </c>
      <c r="I82" s="2" t="s">
        <v>407</v>
      </c>
    </row>
    <row r="83" spans="1:9" x14ac:dyDescent="0.25">
      <c r="A83" s="2" t="s">
        <v>466</v>
      </c>
      <c r="B83" s="2" t="s">
        <v>260</v>
      </c>
      <c r="C83" s="2" t="s">
        <v>472</v>
      </c>
      <c r="D83" s="2" t="s">
        <v>259</v>
      </c>
      <c r="E83" s="2" t="s">
        <v>349</v>
      </c>
      <c r="F83" s="2" t="s">
        <v>291</v>
      </c>
      <c r="G83" s="2" t="s">
        <v>259</v>
      </c>
      <c r="H83" s="2" t="s">
        <v>392</v>
      </c>
      <c r="I83" s="2" t="s">
        <v>287</v>
      </c>
    </row>
    <row r="84" spans="1:9" x14ac:dyDescent="0.25">
      <c r="A84" s="2" t="s">
        <v>467</v>
      </c>
      <c r="B84" s="2" t="s">
        <v>258</v>
      </c>
      <c r="C84" s="2" t="s">
        <v>472</v>
      </c>
      <c r="D84" s="2" t="s">
        <v>408</v>
      </c>
      <c r="E84" s="2" t="s">
        <v>409</v>
      </c>
      <c r="F84" s="2" t="s">
        <v>302</v>
      </c>
      <c r="G84" s="2" t="s">
        <v>410</v>
      </c>
      <c r="H84" s="2" t="s">
        <v>411</v>
      </c>
      <c r="I84" s="2" t="s">
        <v>412</v>
      </c>
    </row>
    <row r="85" spans="1:9" x14ac:dyDescent="0.25">
      <c r="A85" s="2" t="s">
        <v>467</v>
      </c>
      <c r="B85" s="2" t="s">
        <v>258</v>
      </c>
      <c r="C85" s="2" t="s">
        <v>454</v>
      </c>
      <c r="D85" s="2" t="s">
        <v>264</v>
      </c>
      <c r="E85" s="2" t="s">
        <v>264</v>
      </c>
      <c r="F85" s="2" t="s">
        <v>413</v>
      </c>
      <c r="G85" s="2" t="s">
        <v>414</v>
      </c>
      <c r="H85" s="2" t="s">
        <v>415</v>
      </c>
      <c r="I85" s="2" t="s">
        <v>416</v>
      </c>
    </row>
    <row r="86" spans="1:9" x14ac:dyDescent="0.25">
      <c r="A86" s="2" t="s">
        <v>467</v>
      </c>
      <c r="B86" s="2" t="s">
        <v>260</v>
      </c>
      <c r="C86" s="2" t="s">
        <v>472</v>
      </c>
      <c r="D86" s="2" t="s">
        <v>408</v>
      </c>
      <c r="E86" s="2" t="s">
        <v>417</v>
      </c>
      <c r="F86" s="2" t="s">
        <v>418</v>
      </c>
      <c r="G86" s="2" t="s">
        <v>419</v>
      </c>
      <c r="H86" s="2" t="s">
        <v>420</v>
      </c>
      <c r="I86" s="2" t="s">
        <v>421</v>
      </c>
    </row>
    <row r="87" spans="1:9" x14ac:dyDescent="0.25">
      <c r="A87" s="2" t="s">
        <v>467</v>
      </c>
      <c r="B87" s="2" t="s">
        <v>260</v>
      </c>
      <c r="C87" s="2" t="s">
        <v>454</v>
      </c>
      <c r="D87" s="2" t="s">
        <v>264</v>
      </c>
      <c r="E87" s="2" t="s">
        <v>299</v>
      </c>
      <c r="F87" s="2" t="s">
        <v>325</v>
      </c>
      <c r="G87" s="2" t="s">
        <v>345</v>
      </c>
      <c r="H87" s="2" t="s">
        <v>422</v>
      </c>
      <c r="I87" s="2" t="s">
        <v>423</v>
      </c>
    </row>
    <row r="88" spans="1:9" x14ac:dyDescent="0.25">
      <c r="A88" s="2" t="s">
        <v>467</v>
      </c>
      <c r="B88" s="2" t="s">
        <v>261</v>
      </c>
      <c r="C88" s="2" t="s">
        <v>472</v>
      </c>
      <c r="D88" s="2" t="s">
        <v>264</v>
      </c>
      <c r="E88" s="2" t="s">
        <v>264</v>
      </c>
      <c r="F88" s="2" t="s">
        <v>262</v>
      </c>
      <c r="G88" s="2" t="s">
        <v>274</v>
      </c>
      <c r="H88" s="2" t="s">
        <v>283</v>
      </c>
      <c r="I88" s="2" t="s">
        <v>330</v>
      </c>
    </row>
    <row r="89" spans="1:9" x14ac:dyDescent="0.25">
      <c r="A89" s="2" t="s">
        <v>467</v>
      </c>
      <c r="B89" s="2" t="s">
        <v>261</v>
      </c>
      <c r="C89" s="2" t="s">
        <v>454</v>
      </c>
      <c r="D89" s="2" t="s">
        <v>264</v>
      </c>
      <c r="E89" s="2" t="s">
        <v>264</v>
      </c>
      <c r="F89" s="2" t="s">
        <v>424</v>
      </c>
      <c r="G89" s="2" t="s">
        <v>262</v>
      </c>
      <c r="H89" s="2" t="s">
        <v>262</v>
      </c>
      <c r="I89" s="2" t="s">
        <v>262</v>
      </c>
    </row>
    <row r="90" spans="1:9" x14ac:dyDescent="0.25">
      <c r="A90" s="2" t="s">
        <v>468</v>
      </c>
      <c r="B90" s="2" t="s">
        <v>258</v>
      </c>
      <c r="C90" s="2" t="s">
        <v>472</v>
      </c>
      <c r="D90" s="2" t="s">
        <v>264</v>
      </c>
      <c r="E90" s="2" t="s">
        <v>339</v>
      </c>
      <c r="F90" s="2" t="s">
        <v>425</v>
      </c>
      <c r="G90" s="2" t="s">
        <v>426</v>
      </c>
      <c r="H90" s="2" t="s">
        <v>427</v>
      </c>
      <c r="I90" s="2" t="s">
        <v>428</v>
      </c>
    </row>
    <row r="91" spans="1:9" x14ac:dyDescent="0.25">
      <c r="A91" s="2" t="s">
        <v>468</v>
      </c>
      <c r="B91" s="2" t="s">
        <v>260</v>
      </c>
      <c r="C91" s="2" t="s">
        <v>472</v>
      </c>
      <c r="D91" s="2" t="s">
        <v>264</v>
      </c>
      <c r="E91" s="2" t="s">
        <v>429</v>
      </c>
      <c r="F91" s="2" t="s">
        <v>322</v>
      </c>
      <c r="G91" s="2" t="s">
        <v>288</v>
      </c>
      <c r="H91" s="2" t="s">
        <v>392</v>
      </c>
      <c r="I91" s="2" t="s">
        <v>349</v>
      </c>
    </row>
    <row r="92" spans="1:9" x14ac:dyDescent="0.25">
      <c r="A92" s="2" t="s">
        <v>468</v>
      </c>
      <c r="B92" s="2" t="s">
        <v>260</v>
      </c>
      <c r="C92" s="2" t="s">
        <v>454</v>
      </c>
      <c r="D92" s="2" t="s">
        <v>259</v>
      </c>
      <c r="E92" s="2" t="s">
        <v>259</v>
      </c>
      <c r="F92" s="2" t="s">
        <v>259</v>
      </c>
      <c r="G92" s="2" t="s">
        <v>259</v>
      </c>
      <c r="H92" s="2" t="s">
        <v>259</v>
      </c>
      <c r="I92" s="2" t="s">
        <v>259</v>
      </c>
    </row>
    <row r="93" spans="1:9" x14ac:dyDescent="0.25">
      <c r="A93" s="2" t="s">
        <v>468</v>
      </c>
      <c r="B93" s="2" t="s">
        <v>261</v>
      </c>
      <c r="C93" s="2" t="s">
        <v>472</v>
      </c>
      <c r="D93" s="2" t="s">
        <v>264</v>
      </c>
      <c r="E93" s="2" t="s">
        <v>264</v>
      </c>
      <c r="F93" s="2" t="s">
        <v>264</v>
      </c>
      <c r="G93" s="2" t="s">
        <v>274</v>
      </c>
      <c r="H93" s="2" t="s">
        <v>274</v>
      </c>
      <c r="I93" s="2" t="s">
        <v>274</v>
      </c>
    </row>
    <row r="94" spans="1:9" x14ac:dyDescent="0.25">
      <c r="A94" s="2" t="s">
        <v>468</v>
      </c>
      <c r="B94" s="2" t="s">
        <v>261</v>
      </c>
      <c r="C94" s="2" t="s">
        <v>454</v>
      </c>
      <c r="D94" s="2" t="s">
        <v>259</v>
      </c>
      <c r="E94" s="2" t="s">
        <v>259</v>
      </c>
      <c r="F94" s="2" t="s">
        <v>264</v>
      </c>
      <c r="G94" s="2" t="s">
        <v>259</v>
      </c>
      <c r="H94" s="2" t="s">
        <v>274</v>
      </c>
      <c r="I94" s="2" t="s">
        <v>259</v>
      </c>
    </row>
    <row r="95" spans="1:9" x14ac:dyDescent="0.25">
      <c r="A95" s="2" t="s">
        <v>469</v>
      </c>
      <c r="B95" s="2" t="s">
        <v>258</v>
      </c>
      <c r="C95" s="2" t="s">
        <v>472</v>
      </c>
      <c r="D95" s="2" t="s">
        <v>264</v>
      </c>
      <c r="E95" s="2" t="s">
        <v>430</v>
      </c>
      <c r="F95" s="2" t="s">
        <v>431</v>
      </c>
      <c r="G95" s="2" t="s">
        <v>432</v>
      </c>
      <c r="H95" s="2" t="s">
        <v>433</v>
      </c>
      <c r="I95" s="2" t="s">
        <v>434</v>
      </c>
    </row>
    <row r="96" spans="1:9" x14ac:dyDescent="0.25">
      <c r="A96" s="2" t="s">
        <v>469</v>
      </c>
      <c r="B96" s="2" t="s">
        <v>258</v>
      </c>
      <c r="C96" s="2" t="s">
        <v>454</v>
      </c>
      <c r="D96" s="2" t="s">
        <v>264</v>
      </c>
      <c r="E96" s="2" t="s">
        <v>264</v>
      </c>
      <c r="F96" s="2" t="s">
        <v>435</v>
      </c>
      <c r="G96" s="2" t="s">
        <v>436</v>
      </c>
      <c r="H96" s="2" t="s">
        <v>437</v>
      </c>
      <c r="I96" s="2" t="s">
        <v>438</v>
      </c>
    </row>
    <row r="97" spans="1:9" x14ac:dyDescent="0.25">
      <c r="A97" s="2" t="s">
        <v>469</v>
      </c>
      <c r="B97" s="2" t="s">
        <v>260</v>
      </c>
      <c r="C97" s="2" t="s">
        <v>472</v>
      </c>
      <c r="D97" s="2" t="s">
        <v>264</v>
      </c>
      <c r="E97" s="2" t="s">
        <v>275</v>
      </c>
      <c r="F97" s="2" t="s">
        <v>373</v>
      </c>
      <c r="G97" s="2" t="s">
        <v>439</v>
      </c>
      <c r="H97" s="2" t="s">
        <v>440</v>
      </c>
      <c r="I97" s="2" t="s">
        <v>340</v>
      </c>
    </row>
    <row r="98" spans="1:9" x14ac:dyDescent="0.25">
      <c r="A98" s="2" t="s">
        <v>469</v>
      </c>
      <c r="B98" s="2" t="s">
        <v>260</v>
      </c>
      <c r="C98" s="2" t="s">
        <v>454</v>
      </c>
      <c r="D98" s="2" t="s">
        <v>259</v>
      </c>
      <c r="E98" s="2" t="s">
        <v>264</v>
      </c>
      <c r="F98" s="2" t="s">
        <v>292</v>
      </c>
      <c r="G98" s="2" t="s">
        <v>292</v>
      </c>
      <c r="H98" s="2" t="s">
        <v>437</v>
      </c>
      <c r="I98" s="2" t="s">
        <v>417</v>
      </c>
    </row>
    <row r="99" spans="1:9" x14ac:dyDescent="0.25">
      <c r="A99" s="2" t="s">
        <v>469</v>
      </c>
      <c r="B99" s="2" t="s">
        <v>261</v>
      </c>
      <c r="C99" s="2" t="s">
        <v>472</v>
      </c>
      <c r="D99" s="2" t="s">
        <v>264</v>
      </c>
      <c r="E99" s="2" t="s">
        <v>264</v>
      </c>
      <c r="F99" s="2" t="s">
        <v>264</v>
      </c>
      <c r="G99" s="2" t="s">
        <v>292</v>
      </c>
      <c r="H99" s="2" t="s">
        <v>274</v>
      </c>
      <c r="I99" s="2" t="s">
        <v>274</v>
      </c>
    </row>
    <row r="100" spans="1:9" x14ac:dyDescent="0.25">
      <c r="A100" s="2" t="s">
        <v>469</v>
      </c>
      <c r="B100" s="2" t="s">
        <v>261</v>
      </c>
      <c r="C100" s="2" t="s">
        <v>454</v>
      </c>
      <c r="D100" s="2" t="s">
        <v>264</v>
      </c>
      <c r="E100" s="2" t="s">
        <v>259</v>
      </c>
      <c r="F100" s="2" t="s">
        <v>264</v>
      </c>
      <c r="G100" s="2" t="s">
        <v>259</v>
      </c>
      <c r="H100" s="2" t="s">
        <v>264</v>
      </c>
      <c r="I100" s="2" t="s">
        <v>264</v>
      </c>
    </row>
    <row r="101" spans="1:9" x14ac:dyDescent="0.25">
      <c r="A101" s="2" t="s">
        <v>441</v>
      </c>
      <c r="B101" s="2" t="s">
        <v>258</v>
      </c>
      <c r="C101" s="2" t="s">
        <v>472</v>
      </c>
      <c r="D101" s="2" t="s">
        <v>264</v>
      </c>
      <c r="E101" s="2" t="s">
        <v>264</v>
      </c>
      <c r="F101" s="2" t="s">
        <v>293</v>
      </c>
      <c r="G101" s="2" t="s">
        <v>442</v>
      </c>
      <c r="H101" s="2" t="s">
        <v>443</v>
      </c>
      <c r="I101" s="2" t="s">
        <v>365</v>
      </c>
    </row>
    <row r="102" spans="1:9" x14ac:dyDescent="0.25">
      <c r="A102" s="2" t="s">
        <v>441</v>
      </c>
      <c r="B102" s="2" t="s">
        <v>258</v>
      </c>
      <c r="C102" s="2" t="s">
        <v>454</v>
      </c>
      <c r="D102" s="2" t="s">
        <v>259</v>
      </c>
      <c r="E102" s="2" t="s">
        <v>264</v>
      </c>
      <c r="F102" s="2" t="s">
        <v>444</v>
      </c>
      <c r="G102" s="2" t="s">
        <v>289</v>
      </c>
      <c r="H102" s="2" t="s">
        <v>274</v>
      </c>
      <c r="I102" s="2" t="s">
        <v>325</v>
      </c>
    </row>
    <row r="103" spans="1:9" x14ac:dyDescent="0.25">
      <c r="A103" s="2" t="s">
        <v>441</v>
      </c>
      <c r="B103" s="2" t="s">
        <v>260</v>
      </c>
      <c r="C103" s="2" t="s">
        <v>472</v>
      </c>
      <c r="D103" s="2" t="s">
        <v>264</v>
      </c>
      <c r="E103" s="2" t="s">
        <v>274</v>
      </c>
      <c r="F103" s="2" t="s">
        <v>290</v>
      </c>
      <c r="G103" s="2" t="s">
        <v>349</v>
      </c>
      <c r="H103" s="2" t="s">
        <v>445</v>
      </c>
      <c r="I103" s="2" t="s">
        <v>446</v>
      </c>
    </row>
    <row r="104" spans="1:9" x14ac:dyDescent="0.25">
      <c r="A104" s="2" t="s">
        <v>441</v>
      </c>
      <c r="B104" s="2" t="s">
        <v>260</v>
      </c>
      <c r="C104" s="2" t="s">
        <v>454</v>
      </c>
      <c r="D104" s="2" t="s">
        <v>259</v>
      </c>
      <c r="E104" s="2" t="s">
        <v>259</v>
      </c>
      <c r="F104" s="2" t="s">
        <v>264</v>
      </c>
      <c r="G104" s="2" t="s">
        <v>259</v>
      </c>
      <c r="H104" s="2" t="s">
        <v>259</v>
      </c>
      <c r="I104" s="2" t="s">
        <v>274</v>
      </c>
    </row>
    <row r="105" spans="1:9" x14ac:dyDescent="0.25">
      <c r="A105" s="2" t="s">
        <v>470</v>
      </c>
      <c r="B105" s="2" t="s">
        <v>258</v>
      </c>
      <c r="C105" s="2" t="s">
        <v>454</v>
      </c>
      <c r="D105" s="2" t="s">
        <v>259</v>
      </c>
      <c r="E105" s="2" t="s">
        <v>259</v>
      </c>
      <c r="F105" s="2" t="s">
        <v>259</v>
      </c>
      <c r="G105" s="2" t="s">
        <v>259</v>
      </c>
      <c r="H105" s="2" t="s">
        <v>447</v>
      </c>
      <c r="I105" s="2" t="s">
        <v>259</v>
      </c>
    </row>
    <row r="106" spans="1:9" x14ac:dyDescent="0.25">
      <c r="A106" s="2" t="s">
        <v>470</v>
      </c>
      <c r="B106" s="2" t="s">
        <v>471</v>
      </c>
      <c r="C106" s="2" t="s">
        <v>472</v>
      </c>
      <c r="D106" s="2" t="s">
        <v>264</v>
      </c>
      <c r="E106" s="2" t="s">
        <v>264</v>
      </c>
      <c r="F106" s="2" t="s">
        <v>448</v>
      </c>
      <c r="G106" s="2" t="s">
        <v>449</v>
      </c>
      <c r="H106" s="2" t="s">
        <v>450</v>
      </c>
      <c r="I106" s="2" t="s">
        <v>451</v>
      </c>
    </row>
    <row r="107" spans="1:9" x14ac:dyDescent="0.25">
      <c r="A107" s="2" t="s">
        <v>470</v>
      </c>
      <c r="B107" s="2" t="s">
        <v>471</v>
      </c>
      <c r="C107" s="2" t="s">
        <v>454</v>
      </c>
      <c r="D107" s="2" t="s">
        <v>259</v>
      </c>
      <c r="E107" s="2" t="s">
        <v>259</v>
      </c>
      <c r="F107" s="2" t="s">
        <v>259</v>
      </c>
      <c r="G107" s="2" t="s">
        <v>452</v>
      </c>
      <c r="H107" s="2" t="s">
        <v>259</v>
      </c>
      <c r="I107" s="2" t="s">
        <v>259</v>
      </c>
    </row>
  </sheetData>
  <mergeCells count="2">
    <mergeCell ref="C2:I2"/>
    <mergeCell ref="A1:I1"/>
  </mergeCells>
  <pageMargins left="0.7" right="0.7" top="0.75" bottom="0.75" header="0.3" footer="0.3"/>
  <pageSetup paperSize="9" scale="75" fitToHeight="0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I26" sqref="I26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480" t="s">
        <v>117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</row>
    <row r="2" spans="1:11" s="4" customFormat="1" ht="16.5" thickBot="1" x14ac:dyDescent="0.3">
      <c r="A2" s="46" t="s">
        <v>118</v>
      </c>
      <c r="B2" s="46"/>
      <c r="J2" s="379" t="s">
        <v>1369</v>
      </c>
    </row>
    <row r="3" spans="1:11" s="4" customFormat="1" ht="15.75" customHeight="1" x14ac:dyDescent="0.25">
      <c r="A3" s="482" t="s">
        <v>119</v>
      </c>
      <c r="B3" s="479" t="s">
        <v>120</v>
      </c>
      <c r="C3" s="428" t="s">
        <v>58</v>
      </c>
      <c r="D3" s="428" t="s">
        <v>121</v>
      </c>
      <c r="E3" s="446"/>
      <c r="F3" s="481"/>
      <c r="G3" s="479" t="s">
        <v>122</v>
      </c>
      <c r="H3" s="428" t="s">
        <v>58</v>
      </c>
      <c r="I3" s="428" t="s">
        <v>123</v>
      </c>
      <c r="J3" s="446"/>
      <c r="K3" s="481"/>
    </row>
    <row r="4" spans="1:11" s="4" customFormat="1" ht="32.25" thickBot="1" x14ac:dyDescent="0.3">
      <c r="A4" s="483"/>
      <c r="B4" s="450"/>
      <c r="C4" s="451"/>
      <c r="D4" s="303" t="s">
        <v>124</v>
      </c>
      <c r="E4" s="303" t="s">
        <v>125</v>
      </c>
      <c r="F4" s="90" t="s">
        <v>126</v>
      </c>
      <c r="G4" s="450"/>
      <c r="H4" s="451"/>
      <c r="I4" s="303" t="s">
        <v>124</v>
      </c>
      <c r="J4" s="303" t="s">
        <v>125</v>
      </c>
      <c r="K4" s="90" t="s">
        <v>126</v>
      </c>
    </row>
    <row r="5" spans="1:11" s="4" customFormat="1" x14ac:dyDescent="0.25">
      <c r="A5" s="245" t="s">
        <v>1370</v>
      </c>
      <c r="B5" s="380">
        <v>25</v>
      </c>
      <c r="C5" s="313">
        <v>13</v>
      </c>
      <c r="D5" s="313">
        <v>90.97</v>
      </c>
      <c r="E5" s="313">
        <v>0</v>
      </c>
      <c r="F5" s="381">
        <v>1.57</v>
      </c>
      <c r="G5" s="380">
        <v>11</v>
      </c>
      <c r="H5" s="313">
        <v>4</v>
      </c>
      <c r="I5" s="313">
        <v>31.37</v>
      </c>
      <c r="J5" s="313">
        <v>0</v>
      </c>
      <c r="K5" s="382">
        <v>3.2</v>
      </c>
    </row>
    <row r="6" spans="1:11" s="4" customFormat="1" x14ac:dyDescent="0.25">
      <c r="A6" s="245" t="s">
        <v>1371</v>
      </c>
      <c r="B6" s="383">
        <v>53</v>
      </c>
      <c r="C6" s="314">
        <v>45</v>
      </c>
      <c r="D6" s="314">
        <v>23.93</v>
      </c>
      <c r="E6" s="314">
        <v>0</v>
      </c>
      <c r="F6" s="384">
        <v>65.400000000000006</v>
      </c>
      <c r="G6" s="383">
        <v>11</v>
      </c>
      <c r="H6" s="314">
        <v>8</v>
      </c>
      <c r="I6" s="314">
        <v>50.73</v>
      </c>
      <c r="J6" s="314">
        <v>0</v>
      </c>
      <c r="K6" s="385">
        <v>0</v>
      </c>
    </row>
    <row r="7" spans="1:11" s="4" customFormat="1" x14ac:dyDescent="0.25">
      <c r="A7" s="245" t="s">
        <v>1225</v>
      </c>
      <c r="B7" s="383">
        <v>89</v>
      </c>
      <c r="C7" s="314">
        <v>68</v>
      </c>
      <c r="D7" s="314">
        <v>309.10000000000002</v>
      </c>
      <c r="E7" s="314">
        <v>0</v>
      </c>
      <c r="F7" s="384">
        <v>0</v>
      </c>
      <c r="G7" s="383">
        <v>17</v>
      </c>
      <c r="H7" s="314">
        <v>11</v>
      </c>
      <c r="I7" s="314">
        <v>69.33</v>
      </c>
      <c r="J7" s="314">
        <v>0</v>
      </c>
      <c r="K7" s="385">
        <v>0</v>
      </c>
    </row>
    <row r="8" spans="1:11" x14ac:dyDescent="0.25">
      <c r="A8" s="245" t="s">
        <v>1372</v>
      </c>
      <c r="B8" s="386">
        <v>18</v>
      </c>
      <c r="C8" s="14">
        <v>18</v>
      </c>
      <c r="D8" s="14">
        <v>33.700000000000003</v>
      </c>
      <c r="E8" s="14">
        <v>0</v>
      </c>
      <c r="F8" s="387">
        <v>0</v>
      </c>
      <c r="G8" s="386">
        <v>0</v>
      </c>
      <c r="H8" s="14">
        <v>0</v>
      </c>
      <c r="I8" s="14">
        <v>0</v>
      </c>
      <c r="J8" s="14">
        <v>0</v>
      </c>
      <c r="K8" s="388">
        <v>0</v>
      </c>
    </row>
    <row r="9" spans="1:11" ht="16.5" thickBot="1" x14ac:dyDescent="0.3">
      <c r="A9" s="245" t="s">
        <v>1294</v>
      </c>
      <c r="B9" s="386">
        <v>44</v>
      </c>
      <c r="C9" s="14">
        <v>35</v>
      </c>
      <c r="D9" s="14">
        <v>123.8</v>
      </c>
      <c r="E9" s="14">
        <v>0</v>
      </c>
      <c r="F9" s="387">
        <v>1.93</v>
      </c>
      <c r="G9" s="386">
        <v>38</v>
      </c>
      <c r="H9" s="14">
        <v>32</v>
      </c>
      <c r="I9" s="14">
        <v>181.07</v>
      </c>
      <c r="J9" s="14">
        <v>0</v>
      </c>
      <c r="K9" s="388">
        <v>4.2699999999999996</v>
      </c>
    </row>
    <row r="10" spans="1:11" ht="16.5" thickBot="1" x14ac:dyDescent="0.3">
      <c r="A10" s="175" t="s">
        <v>56</v>
      </c>
      <c r="B10" s="179">
        <f t="shared" ref="B10:K10" si="0">SUM(B5:B9)</f>
        <v>229</v>
      </c>
      <c r="C10" s="177">
        <f t="shared" si="0"/>
        <v>179</v>
      </c>
      <c r="D10" s="177">
        <f t="shared" si="0"/>
        <v>581.5</v>
      </c>
      <c r="E10" s="177">
        <f t="shared" si="0"/>
        <v>0</v>
      </c>
      <c r="F10" s="178">
        <f t="shared" si="0"/>
        <v>68.900000000000006</v>
      </c>
      <c r="G10" s="179">
        <f t="shared" si="0"/>
        <v>77</v>
      </c>
      <c r="H10" s="177">
        <f t="shared" si="0"/>
        <v>55</v>
      </c>
      <c r="I10" s="177">
        <f t="shared" si="0"/>
        <v>332.5</v>
      </c>
      <c r="J10" s="177">
        <f t="shared" si="0"/>
        <v>0</v>
      </c>
      <c r="K10" s="178">
        <f t="shared" si="0"/>
        <v>7.47</v>
      </c>
    </row>
    <row r="12" spans="1:11" ht="16.5" thickBot="1" x14ac:dyDescent="0.3">
      <c r="A12" s="46" t="s">
        <v>127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.75" customHeight="1" x14ac:dyDescent="0.25">
      <c r="A13" s="477" t="s">
        <v>119</v>
      </c>
      <c r="B13" s="487" t="s">
        <v>120</v>
      </c>
      <c r="C13" s="468" t="s">
        <v>58</v>
      </c>
      <c r="D13" s="484" t="s">
        <v>121</v>
      </c>
      <c r="E13" s="485"/>
      <c r="F13" s="486"/>
      <c r="G13" s="487" t="s">
        <v>122</v>
      </c>
      <c r="H13" s="468" t="s">
        <v>58</v>
      </c>
      <c r="I13" s="484" t="s">
        <v>123</v>
      </c>
      <c r="J13" s="485"/>
      <c r="K13" s="486"/>
    </row>
    <row r="14" spans="1:11" ht="15.75" customHeight="1" thickBot="1" x14ac:dyDescent="0.3">
      <c r="A14" s="478"/>
      <c r="B14" s="488"/>
      <c r="C14" s="489"/>
      <c r="D14" s="303" t="s">
        <v>124</v>
      </c>
      <c r="E14" s="303" t="s">
        <v>125</v>
      </c>
      <c r="F14" s="90" t="s">
        <v>126</v>
      </c>
      <c r="G14" s="488"/>
      <c r="H14" s="489"/>
      <c r="I14" s="303" t="s">
        <v>124</v>
      </c>
      <c r="J14" s="303" t="s">
        <v>125</v>
      </c>
      <c r="K14" s="90" t="s">
        <v>126</v>
      </c>
    </row>
    <row r="15" spans="1:11" x14ac:dyDescent="0.25">
      <c r="A15" s="245" t="s">
        <v>1370</v>
      </c>
      <c r="B15" s="168">
        <v>34</v>
      </c>
      <c r="C15" s="89">
        <v>22</v>
      </c>
      <c r="D15" s="89">
        <v>88.53</v>
      </c>
      <c r="E15" s="89">
        <v>0</v>
      </c>
      <c r="F15" s="169">
        <v>14.87</v>
      </c>
      <c r="G15" s="168">
        <v>6</v>
      </c>
      <c r="H15" s="89">
        <v>2</v>
      </c>
      <c r="I15" s="89">
        <v>2</v>
      </c>
      <c r="J15" s="89">
        <v>0</v>
      </c>
      <c r="K15" s="169">
        <v>8.5299999999999994</v>
      </c>
    </row>
    <row r="16" spans="1:11" x14ac:dyDescent="0.25">
      <c r="A16" s="245" t="s">
        <v>1371</v>
      </c>
      <c r="B16" s="173">
        <v>70</v>
      </c>
      <c r="C16" s="172">
        <v>55</v>
      </c>
      <c r="D16" s="172">
        <v>28.37</v>
      </c>
      <c r="E16" s="172">
        <v>0</v>
      </c>
      <c r="F16" s="174">
        <v>74.739999999999995</v>
      </c>
      <c r="G16" s="173">
        <v>14</v>
      </c>
      <c r="H16" s="172">
        <v>11</v>
      </c>
      <c r="I16" s="172">
        <v>4.7699999999999996</v>
      </c>
      <c r="J16" s="172">
        <v>0</v>
      </c>
      <c r="K16" s="174">
        <v>13.43</v>
      </c>
    </row>
    <row r="17" spans="1:11" x14ac:dyDescent="0.25">
      <c r="A17" s="245" t="s">
        <v>1225</v>
      </c>
      <c r="B17" s="173">
        <v>94</v>
      </c>
      <c r="C17" s="172">
        <v>75</v>
      </c>
      <c r="D17" s="172">
        <v>381.37</v>
      </c>
      <c r="E17" s="172">
        <v>0</v>
      </c>
      <c r="F17" s="174">
        <v>0</v>
      </c>
      <c r="G17" s="173">
        <v>22</v>
      </c>
      <c r="H17" s="172">
        <v>16</v>
      </c>
      <c r="I17" s="172">
        <v>79.900000000000006</v>
      </c>
      <c r="J17" s="172">
        <v>3.07</v>
      </c>
      <c r="K17" s="174">
        <v>23.77</v>
      </c>
    </row>
    <row r="18" spans="1:11" x14ac:dyDescent="0.25">
      <c r="A18" s="245" t="s">
        <v>1372</v>
      </c>
      <c r="B18" s="170">
        <v>42</v>
      </c>
      <c r="C18" s="2">
        <v>37</v>
      </c>
      <c r="D18" s="2">
        <v>89.47</v>
      </c>
      <c r="E18" s="2">
        <v>0</v>
      </c>
      <c r="F18" s="171">
        <v>1.87</v>
      </c>
      <c r="G18" s="170">
        <v>7</v>
      </c>
      <c r="H18" s="2">
        <v>7</v>
      </c>
      <c r="I18" s="2">
        <v>27.07</v>
      </c>
      <c r="J18" s="2">
        <v>0</v>
      </c>
      <c r="K18" s="171">
        <v>0</v>
      </c>
    </row>
    <row r="19" spans="1:11" ht="16.5" thickBot="1" x14ac:dyDescent="0.3">
      <c r="A19" s="245" t="s">
        <v>1294</v>
      </c>
      <c r="B19" s="170">
        <v>26</v>
      </c>
      <c r="C19" s="2">
        <v>25</v>
      </c>
      <c r="D19" s="2">
        <v>90.4</v>
      </c>
      <c r="E19" s="2">
        <v>0</v>
      </c>
      <c r="F19" s="171">
        <v>0</v>
      </c>
      <c r="G19" s="170">
        <v>19</v>
      </c>
      <c r="H19" s="2">
        <v>13</v>
      </c>
      <c r="I19" s="2">
        <v>84.67</v>
      </c>
      <c r="J19" s="2">
        <v>0</v>
      </c>
      <c r="K19" s="171">
        <v>4.4000000000000004</v>
      </c>
    </row>
    <row r="20" spans="1:11" ht="16.5" thickBot="1" x14ac:dyDescent="0.3">
      <c r="A20" s="184" t="s">
        <v>56</v>
      </c>
      <c r="B20" s="179">
        <f t="shared" ref="B20:K20" si="1">SUM(B15:B19)</f>
        <v>266</v>
      </c>
      <c r="C20" s="177">
        <f t="shared" si="1"/>
        <v>214</v>
      </c>
      <c r="D20" s="177">
        <f t="shared" si="1"/>
        <v>678.14</v>
      </c>
      <c r="E20" s="177">
        <f t="shared" si="1"/>
        <v>0</v>
      </c>
      <c r="F20" s="178">
        <f t="shared" si="1"/>
        <v>91.48</v>
      </c>
      <c r="G20" s="179">
        <f t="shared" si="1"/>
        <v>68</v>
      </c>
      <c r="H20" s="177">
        <f t="shared" si="1"/>
        <v>49</v>
      </c>
      <c r="I20" s="177">
        <f t="shared" si="1"/>
        <v>198.41000000000003</v>
      </c>
      <c r="J20" s="177">
        <f t="shared" si="1"/>
        <v>3.07</v>
      </c>
      <c r="K20" s="178">
        <f t="shared" si="1"/>
        <v>50.13</v>
      </c>
    </row>
    <row r="21" spans="1:11" ht="16.5" thickBot="1" x14ac:dyDescent="0.3">
      <c r="A21" s="7"/>
      <c r="B21" s="7"/>
      <c r="C21" s="34" t="s">
        <v>1369</v>
      </c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185" t="s">
        <v>128</v>
      </c>
      <c r="B22" s="187">
        <f t="shared" ref="B22:K22" si="2">+B10-B20</f>
        <v>-37</v>
      </c>
      <c r="C22" s="180">
        <f t="shared" si="2"/>
        <v>-35</v>
      </c>
      <c r="D22" s="180">
        <f t="shared" si="2"/>
        <v>-96.639999999999986</v>
      </c>
      <c r="E22" s="180">
        <f t="shared" si="2"/>
        <v>0</v>
      </c>
      <c r="F22" s="181">
        <f t="shared" si="2"/>
        <v>-22.58</v>
      </c>
      <c r="G22" s="187">
        <f t="shared" si="2"/>
        <v>9</v>
      </c>
      <c r="H22" s="180">
        <f t="shared" si="2"/>
        <v>6</v>
      </c>
      <c r="I22" s="180">
        <f t="shared" si="2"/>
        <v>134.08999999999997</v>
      </c>
      <c r="J22" s="180">
        <f t="shared" si="2"/>
        <v>-3.07</v>
      </c>
      <c r="K22" s="181">
        <f t="shared" si="2"/>
        <v>-42.660000000000004</v>
      </c>
    </row>
    <row r="23" spans="1:11" ht="16.5" thickBot="1" x14ac:dyDescent="0.3">
      <c r="A23" s="186" t="s">
        <v>129</v>
      </c>
      <c r="B23" s="188">
        <f>+IFERROR(B22/B20,0)*100</f>
        <v>-13.909774436090224</v>
      </c>
      <c r="C23" s="182">
        <f>+IFERROR(C22/C20,0)*100</f>
        <v>-16.355140186915886</v>
      </c>
      <c r="D23" s="182">
        <f t="shared" ref="D23:K23" si="3">+IFERROR(D22/D20,0)*100</f>
        <v>-14.250744683988556</v>
      </c>
      <c r="E23" s="182">
        <f t="shared" si="3"/>
        <v>0</v>
      </c>
      <c r="F23" s="183">
        <f t="shared" si="3"/>
        <v>-24.682990817665061</v>
      </c>
      <c r="G23" s="188">
        <f t="shared" si="3"/>
        <v>13.23529411764706</v>
      </c>
      <c r="H23" s="182">
        <f t="shared" si="3"/>
        <v>12.244897959183673</v>
      </c>
      <c r="I23" s="182">
        <f t="shared" si="3"/>
        <v>67.582279118995999</v>
      </c>
      <c r="J23" s="182">
        <f t="shared" si="3"/>
        <v>-100</v>
      </c>
      <c r="K23" s="183">
        <f t="shared" si="3"/>
        <v>-85.098743267504489</v>
      </c>
    </row>
    <row r="24" spans="1:11" x14ac:dyDescent="0.25">
      <c r="J24" s="16"/>
      <c r="K24" s="16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4294967295" vertic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view="pageBreakPreview" zoomScaleNormal="100" zoomScaleSheetLayoutView="100" workbookViewId="0">
      <selection sqref="A1:F2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80" t="s">
        <v>130</v>
      </c>
      <c r="B1" s="480"/>
      <c r="C1" s="480"/>
      <c r="D1" s="480"/>
      <c r="E1" s="480"/>
      <c r="F1" s="480"/>
      <c r="G1" s="4"/>
      <c r="H1" s="4"/>
      <c r="I1" s="11"/>
      <c r="J1" s="11"/>
    </row>
    <row r="2" spans="1:10" ht="48" thickBot="1" x14ac:dyDescent="0.3">
      <c r="A2" s="92" t="s">
        <v>131</v>
      </c>
      <c r="B2" s="85" t="s">
        <v>132</v>
      </c>
      <c r="C2" s="85" t="s">
        <v>133</v>
      </c>
      <c r="D2" s="85" t="s">
        <v>134</v>
      </c>
      <c r="E2" s="85" t="s">
        <v>135</v>
      </c>
      <c r="F2" s="86" t="s">
        <v>136</v>
      </c>
      <c r="G2" s="19"/>
      <c r="H2" s="19"/>
    </row>
    <row r="3" spans="1:10" x14ac:dyDescent="0.25">
      <c r="A3" s="69">
        <v>1</v>
      </c>
      <c r="B3" s="69" t="s">
        <v>510</v>
      </c>
      <c r="C3" s="69" t="s">
        <v>511</v>
      </c>
      <c r="D3" s="305">
        <v>43740</v>
      </c>
      <c r="E3" s="305">
        <v>44026</v>
      </c>
      <c r="F3" s="91" t="s">
        <v>512</v>
      </c>
      <c r="G3" s="15"/>
      <c r="H3" s="15"/>
    </row>
    <row r="4" spans="1:10" x14ac:dyDescent="0.25">
      <c r="A4" s="69">
        <v>2</v>
      </c>
      <c r="B4" s="69" t="s">
        <v>513</v>
      </c>
      <c r="C4" s="69" t="s">
        <v>514</v>
      </c>
      <c r="D4" s="305">
        <v>43791</v>
      </c>
      <c r="E4" s="305">
        <v>44153</v>
      </c>
      <c r="F4" s="91" t="s">
        <v>512</v>
      </c>
      <c r="G4" s="15"/>
      <c r="H4" s="15"/>
    </row>
    <row r="5" spans="1:10" x14ac:dyDescent="0.25">
      <c r="A5" s="69">
        <v>3</v>
      </c>
      <c r="B5" s="69" t="s">
        <v>515</v>
      </c>
      <c r="C5" s="69" t="s">
        <v>465</v>
      </c>
      <c r="D5" s="305">
        <v>43978</v>
      </c>
      <c r="E5" s="305">
        <v>44153</v>
      </c>
      <c r="F5" s="91" t="s">
        <v>512</v>
      </c>
      <c r="G5" s="15"/>
      <c r="H5" s="15"/>
    </row>
    <row r="6" spans="1:10" x14ac:dyDescent="0.25">
      <c r="A6" s="69"/>
      <c r="B6" s="69"/>
      <c r="C6" s="69"/>
      <c r="D6" s="69"/>
      <c r="E6" s="69"/>
      <c r="F6" s="91"/>
      <c r="G6" s="15"/>
      <c r="H6" s="15"/>
    </row>
    <row r="7" spans="1:10" x14ac:dyDescent="0.25">
      <c r="A7" s="2"/>
      <c r="B7" s="2"/>
      <c r="C7" s="2"/>
      <c r="D7" s="2"/>
      <c r="E7" s="2"/>
      <c r="F7" s="13"/>
      <c r="G7" s="15"/>
      <c r="H7" s="15"/>
    </row>
    <row r="8" spans="1:10" x14ac:dyDescent="0.25">
      <c r="A8" s="2"/>
      <c r="B8" s="2"/>
      <c r="C8" s="2"/>
      <c r="D8" s="2"/>
      <c r="E8" s="2"/>
      <c r="F8" s="13"/>
      <c r="G8" s="15"/>
      <c r="H8" s="15"/>
    </row>
    <row r="9" spans="1:10" x14ac:dyDescent="0.25">
      <c r="A9" s="2"/>
      <c r="B9" s="2"/>
      <c r="C9" s="2"/>
      <c r="D9" s="2"/>
      <c r="E9" s="2"/>
      <c r="F9" s="13"/>
      <c r="G9" s="15"/>
      <c r="H9" s="15"/>
    </row>
    <row r="10" spans="1:10" ht="12.75" customHeight="1" thickBot="1" x14ac:dyDescent="0.3">
      <c r="A10" s="7"/>
      <c r="B10" s="7"/>
      <c r="C10" s="7"/>
      <c r="D10" s="7"/>
      <c r="E10" s="7"/>
      <c r="F10" s="15"/>
      <c r="G10" s="15"/>
      <c r="H10" s="15"/>
    </row>
    <row r="11" spans="1:10" ht="64.5" customHeight="1" thickBot="1" x14ac:dyDescent="0.3">
      <c r="B11" s="93" t="s">
        <v>137</v>
      </c>
      <c r="C11" s="72"/>
      <c r="D11" s="86" t="s">
        <v>138</v>
      </c>
      <c r="E11" s="7"/>
      <c r="F11" s="15"/>
      <c r="G11" s="15"/>
      <c r="H11" s="15"/>
    </row>
    <row r="12" spans="1:10" x14ac:dyDescent="0.25">
      <c r="B12" s="23" t="s">
        <v>139</v>
      </c>
      <c r="C12" s="24">
        <v>2</v>
      </c>
      <c r="D12" s="69">
        <v>0</v>
      </c>
      <c r="E12" s="7"/>
      <c r="F12" s="7"/>
      <c r="G12" s="7"/>
      <c r="H12" s="7"/>
    </row>
    <row r="13" spans="1:10" x14ac:dyDescent="0.25">
      <c r="B13" s="23" t="s">
        <v>140</v>
      </c>
      <c r="C13" s="25">
        <v>2</v>
      </c>
      <c r="D13" s="2">
        <v>0</v>
      </c>
      <c r="E13" s="7"/>
      <c r="F13" s="7"/>
      <c r="G13" s="7"/>
      <c r="H13" s="7"/>
    </row>
    <row r="14" spans="1:10" x14ac:dyDescent="0.25">
      <c r="B14" s="23" t="s">
        <v>141</v>
      </c>
      <c r="C14" s="25">
        <v>3</v>
      </c>
      <c r="D14" s="2">
        <v>0</v>
      </c>
      <c r="E14" s="7"/>
      <c r="F14" s="7"/>
      <c r="G14" s="7"/>
      <c r="H14" s="7"/>
    </row>
    <row r="15" spans="1:10" x14ac:dyDescent="0.25">
      <c r="B15" s="14" t="s">
        <v>142</v>
      </c>
      <c r="C15" s="25">
        <v>0</v>
      </c>
      <c r="D15" s="2"/>
      <c r="E15" s="7"/>
      <c r="F15" s="7"/>
      <c r="G15" s="7"/>
      <c r="H15" s="7"/>
    </row>
    <row r="16" spans="1:10" x14ac:dyDescent="0.25">
      <c r="B16" s="2" t="s">
        <v>143</v>
      </c>
      <c r="C16" s="25"/>
      <c r="D16" s="2"/>
      <c r="E16" s="7"/>
      <c r="F16" s="7"/>
      <c r="G16" s="7"/>
      <c r="H16" s="7"/>
    </row>
    <row r="17" spans="2:6" x14ac:dyDescent="0.25">
      <c r="B17" s="2" t="s">
        <v>144</v>
      </c>
      <c r="C17" s="25"/>
      <c r="D17" s="2"/>
      <c r="E17" s="7"/>
      <c r="F17" s="7"/>
    </row>
    <row r="18" spans="2:6" x14ac:dyDescent="0.25">
      <c r="B18" s="2" t="s">
        <v>145</v>
      </c>
      <c r="C18" s="25"/>
      <c r="D18" s="2"/>
      <c r="E18" s="7"/>
      <c r="F18" s="7"/>
    </row>
    <row r="19" spans="2:6" ht="9.75" customHeight="1" thickBot="1" x14ac:dyDescent="0.3">
      <c r="B19" s="7"/>
      <c r="C19" s="7"/>
      <c r="D19" s="7"/>
      <c r="E19" s="7"/>
      <c r="F19" s="7"/>
    </row>
    <row r="20" spans="2:6" ht="31.5" customHeight="1" thickBot="1" x14ac:dyDescent="0.3">
      <c r="B20" s="94" t="s">
        <v>146</v>
      </c>
      <c r="C20" s="95" t="s">
        <v>147</v>
      </c>
      <c r="E20" s="7"/>
      <c r="F20" s="7"/>
    </row>
    <row r="21" spans="2:6" ht="32.25" customHeight="1" x14ac:dyDescent="0.25">
      <c r="B21" s="49">
        <v>3</v>
      </c>
      <c r="C21" s="23">
        <v>41.3</v>
      </c>
      <c r="D21" s="34"/>
      <c r="E21" s="7"/>
      <c r="F21" s="7"/>
    </row>
    <row r="22" spans="2:6" x14ac:dyDescent="0.25">
      <c r="D22" s="16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horizontalDpi="4294967295" vertic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Normal="100" zoomScaleSheetLayoutView="100" workbookViewId="0">
      <selection sqref="A1:XFD1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21" thickBot="1" x14ac:dyDescent="0.3">
      <c r="A1" s="490" t="s">
        <v>148</v>
      </c>
      <c r="B1" s="490"/>
      <c r="C1" s="490"/>
      <c r="D1" s="490"/>
      <c r="E1" s="490"/>
      <c r="F1" s="490"/>
      <c r="G1" s="10"/>
    </row>
    <row r="2" spans="1:7" ht="31.5" x14ac:dyDescent="0.25">
      <c r="A2" s="306" t="s">
        <v>131</v>
      </c>
      <c r="B2" s="304" t="s">
        <v>132</v>
      </c>
      <c r="C2" s="304" t="s">
        <v>133</v>
      </c>
      <c r="D2" s="304" t="s">
        <v>134</v>
      </c>
      <c r="E2" s="304" t="s">
        <v>149</v>
      </c>
      <c r="F2" s="307" t="s">
        <v>136</v>
      </c>
      <c r="G2" s="15"/>
    </row>
    <row r="3" spans="1:7" x14ac:dyDescent="0.25">
      <c r="A3" s="308">
        <v>1</v>
      </c>
      <c r="B3" s="309" t="s">
        <v>516</v>
      </c>
      <c r="C3" s="309" t="s">
        <v>514</v>
      </c>
      <c r="D3" s="310">
        <v>43791</v>
      </c>
      <c r="E3" s="310">
        <v>44130</v>
      </c>
      <c r="F3" s="309" t="s">
        <v>512</v>
      </c>
      <c r="G3" s="15"/>
    </row>
    <row r="4" spans="1:7" x14ac:dyDescent="0.25">
      <c r="A4" s="308">
        <v>2</v>
      </c>
      <c r="B4" s="309" t="s">
        <v>517</v>
      </c>
      <c r="C4" s="309" t="s">
        <v>518</v>
      </c>
      <c r="D4" s="310">
        <v>43879</v>
      </c>
      <c r="E4" s="310">
        <v>44130</v>
      </c>
      <c r="F4" s="309" t="s">
        <v>512</v>
      </c>
      <c r="G4" s="15"/>
    </row>
    <row r="5" spans="1:7" x14ac:dyDescent="0.25">
      <c r="A5" s="308">
        <v>3</v>
      </c>
      <c r="B5" s="309" t="s">
        <v>519</v>
      </c>
      <c r="C5" s="309" t="s">
        <v>520</v>
      </c>
      <c r="D5" s="310">
        <v>43882</v>
      </c>
      <c r="E5" s="310">
        <v>44130</v>
      </c>
      <c r="F5" s="309" t="s">
        <v>512</v>
      </c>
      <c r="G5" s="15"/>
    </row>
    <row r="6" spans="1:7" x14ac:dyDescent="0.25">
      <c r="A6" s="308">
        <v>4</v>
      </c>
      <c r="B6" s="309" t="s">
        <v>521</v>
      </c>
      <c r="C6" s="309" t="s">
        <v>522</v>
      </c>
      <c r="D6" s="310">
        <v>43882</v>
      </c>
      <c r="E6" s="310">
        <v>44130</v>
      </c>
      <c r="F6" s="309" t="s">
        <v>512</v>
      </c>
      <c r="G6" s="15"/>
    </row>
    <row r="7" spans="1:7" x14ac:dyDescent="0.25">
      <c r="A7" s="308">
        <v>5</v>
      </c>
      <c r="B7" s="309" t="s">
        <v>523</v>
      </c>
      <c r="C7" s="309" t="s">
        <v>522</v>
      </c>
      <c r="D7" s="310">
        <v>43882</v>
      </c>
      <c r="E7" s="310">
        <v>44130</v>
      </c>
      <c r="F7" s="309" t="s">
        <v>512</v>
      </c>
      <c r="G7" s="15"/>
    </row>
    <row r="8" spans="1:7" ht="31.5" x14ac:dyDescent="0.25">
      <c r="A8" s="308">
        <v>6</v>
      </c>
      <c r="B8" s="42" t="s">
        <v>524</v>
      </c>
      <c r="C8" s="63" t="s">
        <v>525</v>
      </c>
      <c r="D8" s="311">
        <v>43896</v>
      </c>
      <c r="E8" s="311">
        <v>44130</v>
      </c>
      <c r="F8" s="26" t="s">
        <v>526</v>
      </c>
      <c r="G8" s="15"/>
    </row>
    <row r="9" spans="1:7" x14ac:dyDescent="0.25">
      <c r="A9" s="308">
        <v>7</v>
      </c>
      <c r="B9" s="308" t="s">
        <v>527</v>
      </c>
      <c r="C9" s="308" t="s">
        <v>528</v>
      </c>
      <c r="D9" s="312">
        <v>43921</v>
      </c>
      <c r="E9" s="312">
        <v>44130</v>
      </c>
      <c r="F9" s="308" t="s">
        <v>512</v>
      </c>
      <c r="G9" s="7"/>
    </row>
    <row r="10" spans="1:7" x14ac:dyDescent="0.25">
      <c r="A10" s="308">
        <v>8</v>
      </c>
      <c r="B10" s="42" t="s">
        <v>529</v>
      </c>
      <c r="C10" s="42" t="s">
        <v>455</v>
      </c>
      <c r="D10" s="311">
        <v>43935</v>
      </c>
      <c r="E10" s="311">
        <v>44130</v>
      </c>
      <c r="F10" s="26" t="s">
        <v>526</v>
      </c>
      <c r="G10" s="7"/>
    </row>
    <row r="11" spans="1:7" ht="53.25" customHeight="1" x14ac:dyDescent="0.25">
      <c r="A11" s="308">
        <v>9</v>
      </c>
      <c r="B11" s="66" t="s">
        <v>530</v>
      </c>
      <c r="C11" s="42" t="s">
        <v>455</v>
      </c>
      <c r="D11" s="311">
        <v>43936</v>
      </c>
      <c r="E11" s="311">
        <v>44130</v>
      </c>
      <c r="F11" s="26" t="s">
        <v>512</v>
      </c>
      <c r="G11" s="7"/>
    </row>
    <row r="12" spans="1:7" x14ac:dyDescent="0.25">
      <c r="A12" s="308">
        <v>10</v>
      </c>
      <c r="B12" s="42" t="s">
        <v>531</v>
      </c>
      <c r="C12" s="42" t="s">
        <v>532</v>
      </c>
      <c r="D12" s="311">
        <v>43780</v>
      </c>
      <c r="E12" s="311">
        <v>44137</v>
      </c>
      <c r="F12" s="26" t="s">
        <v>512</v>
      </c>
      <c r="G12" s="7"/>
    </row>
    <row r="13" spans="1:7" x14ac:dyDescent="0.25">
      <c r="A13" s="308">
        <v>11</v>
      </c>
      <c r="B13" s="42" t="s">
        <v>533</v>
      </c>
      <c r="C13" s="42" t="s">
        <v>532</v>
      </c>
      <c r="D13" s="311">
        <v>43955</v>
      </c>
      <c r="E13" s="311">
        <v>44137</v>
      </c>
      <c r="F13" s="26" t="s">
        <v>512</v>
      </c>
      <c r="G13" s="7"/>
    </row>
    <row r="14" spans="1:7" ht="16.5" thickBot="1" x14ac:dyDescent="0.3">
      <c r="A14" s="54"/>
      <c r="B14" s="54"/>
      <c r="C14" s="54"/>
      <c r="D14" s="54"/>
      <c r="E14" s="54"/>
      <c r="F14" s="55"/>
      <c r="G14" s="7"/>
    </row>
    <row r="15" spans="1:7" ht="48" thickBot="1" x14ac:dyDescent="0.3">
      <c r="A15" s="56"/>
      <c r="B15" s="96" t="s">
        <v>150</v>
      </c>
      <c r="C15" s="97"/>
      <c r="D15" s="98" t="s">
        <v>138</v>
      </c>
      <c r="E15" s="54"/>
      <c r="F15" s="55"/>
      <c r="G15" s="7"/>
    </row>
    <row r="16" spans="1:7" x14ac:dyDescent="0.25">
      <c r="A16" s="56"/>
      <c r="B16" s="59" t="s">
        <v>139</v>
      </c>
      <c r="C16" s="58">
        <v>2</v>
      </c>
      <c r="D16" s="66">
        <v>0</v>
      </c>
      <c r="E16" s="54"/>
      <c r="F16" s="54"/>
      <c r="G16" s="7"/>
    </row>
    <row r="17" spans="1:6" x14ac:dyDescent="0.25">
      <c r="A17" s="56"/>
      <c r="B17" s="59" t="s">
        <v>140</v>
      </c>
      <c r="C17" s="60">
        <v>7</v>
      </c>
      <c r="D17" s="42">
        <v>1</v>
      </c>
      <c r="E17" s="54"/>
      <c r="F17" s="54"/>
    </row>
    <row r="18" spans="1:6" x14ac:dyDescent="0.25">
      <c r="A18" s="56"/>
      <c r="B18" s="59" t="s">
        <v>141</v>
      </c>
      <c r="C18" s="60">
        <v>11</v>
      </c>
      <c r="D18" s="42">
        <v>2</v>
      </c>
      <c r="E18" s="54"/>
      <c r="F18" s="54"/>
    </row>
    <row r="19" spans="1:6" x14ac:dyDescent="0.25">
      <c r="A19" s="56"/>
      <c r="B19" s="57" t="s">
        <v>142</v>
      </c>
      <c r="C19" s="60">
        <v>0</v>
      </c>
      <c r="D19" s="42"/>
      <c r="E19" s="54"/>
      <c r="F19" s="54"/>
    </row>
    <row r="20" spans="1:6" ht="31.5" customHeight="1" x14ac:dyDescent="0.25">
      <c r="A20" s="56"/>
      <c r="B20" s="42" t="s">
        <v>143</v>
      </c>
      <c r="C20" s="60"/>
      <c r="D20" s="42"/>
      <c r="E20" s="54"/>
      <c r="F20" s="54"/>
    </row>
    <row r="21" spans="1:6" ht="29.25" customHeight="1" x14ac:dyDescent="0.25">
      <c r="A21" s="56"/>
      <c r="B21" s="42" t="s">
        <v>144</v>
      </c>
      <c r="C21" s="60"/>
      <c r="D21" s="42"/>
      <c r="E21" s="54"/>
      <c r="F21" s="54"/>
    </row>
    <row r="22" spans="1:6" x14ac:dyDescent="0.25">
      <c r="A22" s="56"/>
      <c r="B22" s="42" t="s">
        <v>145</v>
      </c>
      <c r="C22" s="60"/>
      <c r="D22" s="42"/>
      <c r="E22" s="54"/>
      <c r="F22" s="54"/>
    </row>
    <row r="23" spans="1:6" ht="16.5" thickBot="1" x14ac:dyDescent="0.3">
      <c r="A23" s="56"/>
      <c r="B23" s="54"/>
      <c r="C23" s="54"/>
      <c r="D23" s="54"/>
      <c r="E23" s="54"/>
      <c r="F23" s="54"/>
    </row>
    <row r="24" spans="1:6" ht="16.5" thickBot="1" x14ac:dyDescent="0.3">
      <c r="A24" s="56"/>
      <c r="B24" s="99" t="s">
        <v>151</v>
      </c>
      <c r="C24" s="100" t="s">
        <v>152</v>
      </c>
      <c r="E24" s="54"/>
      <c r="F24" s="54"/>
    </row>
    <row r="25" spans="1:6" x14ac:dyDescent="0.25">
      <c r="A25" s="56"/>
      <c r="B25" s="49">
        <v>11</v>
      </c>
      <c r="C25" s="59">
        <v>41.5</v>
      </c>
      <c r="D25" s="61"/>
      <c r="E25" s="54"/>
      <c r="F25" s="54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horizontalDpi="4294967295" verticalDpi="429496729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activeCell="J8" sqref="J8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92" t="s">
        <v>153</v>
      </c>
      <c r="B1" s="492"/>
      <c r="C1" s="492"/>
      <c r="D1" s="492"/>
      <c r="E1" s="492"/>
      <c r="F1" s="492"/>
      <c r="G1" s="492"/>
      <c r="H1" s="492"/>
      <c r="I1" s="492"/>
      <c r="J1" s="158"/>
    </row>
    <row r="2" spans="1:10" s="4" customFormat="1" ht="174" customHeight="1" thickBot="1" x14ac:dyDescent="0.3">
      <c r="A2" s="70" t="s">
        <v>154</v>
      </c>
      <c r="B2" s="85" t="s">
        <v>155</v>
      </c>
      <c r="C2" s="85" t="s">
        <v>156</v>
      </c>
      <c r="D2" s="85" t="s">
        <v>157</v>
      </c>
      <c r="E2" s="85" t="s">
        <v>158</v>
      </c>
      <c r="F2" s="85" t="s">
        <v>159</v>
      </c>
      <c r="G2" s="85" t="s">
        <v>160</v>
      </c>
      <c r="H2" s="85" t="s">
        <v>161</v>
      </c>
      <c r="I2" s="86" t="s">
        <v>162</v>
      </c>
      <c r="J2" s="17"/>
    </row>
    <row r="3" spans="1:10" x14ac:dyDescent="0.25">
      <c r="A3" s="91" t="s">
        <v>163</v>
      </c>
      <c r="B3" s="91">
        <v>16</v>
      </c>
      <c r="C3" s="69">
        <v>1</v>
      </c>
      <c r="D3" s="69">
        <v>0.13</v>
      </c>
      <c r="E3" s="69">
        <v>3.6</v>
      </c>
      <c r="F3" s="69">
        <v>0</v>
      </c>
      <c r="G3" s="69">
        <v>3</v>
      </c>
      <c r="H3" s="69">
        <v>2</v>
      </c>
      <c r="I3" s="69">
        <v>10</v>
      </c>
      <c r="J3" s="7"/>
    </row>
    <row r="4" spans="1:10" x14ac:dyDescent="0.25">
      <c r="A4" s="13" t="s">
        <v>164</v>
      </c>
      <c r="B4" s="13">
        <v>33</v>
      </c>
      <c r="C4" s="2">
        <v>1.03</v>
      </c>
      <c r="D4" s="2">
        <v>0.03</v>
      </c>
      <c r="E4" s="2">
        <v>3.03</v>
      </c>
      <c r="F4" s="2">
        <v>0</v>
      </c>
      <c r="G4" s="2">
        <v>1</v>
      </c>
      <c r="H4" s="2">
        <v>0</v>
      </c>
      <c r="I4" s="2">
        <v>26</v>
      </c>
      <c r="J4" s="7"/>
    </row>
    <row r="5" spans="1:10" x14ac:dyDescent="0.25">
      <c r="A5" s="13" t="s">
        <v>165</v>
      </c>
      <c r="B5" s="13">
        <v>72</v>
      </c>
      <c r="C5" s="2">
        <v>1.19</v>
      </c>
      <c r="D5" s="2">
        <v>0.33</v>
      </c>
      <c r="E5" s="2">
        <v>1.93</v>
      </c>
      <c r="F5" s="2">
        <v>0</v>
      </c>
      <c r="G5" s="2">
        <v>0</v>
      </c>
      <c r="H5" s="2">
        <v>0</v>
      </c>
      <c r="I5" s="2">
        <v>60</v>
      </c>
      <c r="J5" s="7"/>
    </row>
    <row r="6" spans="1:10" x14ac:dyDescent="0.25">
      <c r="A6" s="126" t="s">
        <v>56</v>
      </c>
      <c r="B6" s="125">
        <f>SUM(B3:B5)</f>
        <v>121</v>
      </c>
      <c r="C6" s="127">
        <f>+IFERROR(($B$3*C3+$B$4*C4+$B$5*C5)/$B$6,0)</f>
        <v>1.1212396694214875</v>
      </c>
      <c r="D6" s="127">
        <f>+IFERROR(($B$3*D3+$B$4*D4+$B$5*D5)/$B$6,0)</f>
        <v>0.22173553719008265</v>
      </c>
      <c r="E6" s="127">
        <f>+IFERROR(($B$3*E3+$B$4*E4+$B$5*E5)/$B$6,0)</f>
        <v>2.4508264462809919</v>
      </c>
      <c r="F6" s="125">
        <f>SUM(F3:F5)</f>
        <v>0</v>
      </c>
      <c r="G6" s="125">
        <f>SUM(G3:G5)</f>
        <v>4</v>
      </c>
      <c r="H6" s="125">
        <f>SUM(H3:H5)</f>
        <v>2</v>
      </c>
      <c r="I6" s="125">
        <f>SUM(I3:I5)</f>
        <v>96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customHeight="1" thickBot="1" x14ac:dyDescent="0.3">
      <c r="A8" s="491" t="s">
        <v>166</v>
      </c>
      <c r="B8" s="491"/>
      <c r="C8" s="491"/>
      <c r="D8" s="10"/>
      <c r="H8" s="10"/>
      <c r="I8" s="10"/>
      <c r="J8" s="10"/>
    </row>
    <row r="9" spans="1:10" s="1" customFormat="1" ht="32.25" thickBot="1" x14ac:dyDescent="0.3">
      <c r="A9" s="70" t="s">
        <v>167</v>
      </c>
      <c r="B9" s="85" t="s">
        <v>168</v>
      </c>
      <c r="C9" s="86" t="s">
        <v>169</v>
      </c>
      <c r="D9" s="10"/>
      <c r="H9" s="10"/>
      <c r="I9" s="10"/>
      <c r="J9" s="10"/>
    </row>
    <row r="10" spans="1:10" x14ac:dyDescent="0.25">
      <c r="A10" s="91" t="s">
        <v>170</v>
      </c>
      <c r="B10" s="91">
        <v>0</v>
      </c>
      <c r="C10" s="101">
        <v>0</v>
      </c>
      <c r="D10" s="7"/>
      <c r="H10" s="7"/>
      <c r="I10" s="7"/>
      <c r="J10" s="7"/>
    </row>
    <row r="11" spans="1:10" x14ac:dyDescent="0.25">
      <c r="A11" s="13" t="s">
        <v>171</v>
      </c>
      <c r="B11" s="13">
        <v>21</v>
      </c>
      <c r="C11" s="3">
        <v>8.19</v>
      </c>
      <c r="D11" s="7"/>
      <c r="H11" s="7"/>
      <c r="I11" s="7"/>
      <c r="J11" s="7"/>
    </row>
    <row r="12" spans="1:10" ht="13.5" customHeight="1" x14ac:dyDescent="0.25">
      <c r="A12" s="125" t="s">
        <v>56</v>
      </c>
      <c r="B12" s="67">
        <f>+B10+B11</f>
        <v>21</v>
      </c>
      <c r="C12" s="67">
        <f>+C10+C11</f>
        <v>8.19</v>
      </c>
    </row>
    <row r="13" spans="1:10" x14ac:dyDescent="0.25">
      <c r="C13" s="16"/>
    </row>
    <row r="14" spans="1:10" ht="15.75" customHeight="1" x14ac:dyDescent="0.25">
      <c r="A14" s="491" t="s">
        <v>172</v>
      </c>
      <c r="B14" s="491"/>
      <c r="C14" s="491"/>
    </row>
    <row r="15" spans="1:10" x14ac:dyDescent="0.25">
      <c r="A15" s="491"/>
      <c r="B15" s="491"/>
      <c r="C15" s="491"/>
    </row>
    <row r="16" spans="1:10" x14ac:dyDescent="0.25">
      <c r="A16" s="491"/>
      <c r="B16" s="491"/>
      <c r="C16" s="491"/>
    </row>
    <row r="17" spans="1:3" ht="16.5" thickBot="1" x14ac:dyDescent="0.3">
      <c r="A17" s="493"/>
      <c r="B17" s="493"/>
      <c r="C17" s="491"/>
    </row>
    <row r="18" spans="1:3" ht="16.5" thickBot="1" x14ac:dyDescent="0.3">
      <c r="A18" s="70" t="s">
        <v>173</v>
      </c>
      <c r="B18" s="86" t="s">
        <v>174</v>
      </c>
      <c r="C18" s="27"/>
    </row>
    <row r="19" spans="1:3" x14ac:dyDescent="0.25">
      <c r="A19" s="91" t="s">
        <v>175</v>
      </c>
      <c r="B19" s="91">
        <v>0</v>
      </c>
      <c r="C19" s="7"/>
    </row>
    <row r="20" spans="1:3" x14ac:dyDescent="0.25">
      <c r="A20" s="13" t="s">
        <v>176</v>
      </c>
      <c r="B20" s="13">
        <v>0</v>
      </c>
      <c r="C20" s="7"/>
    </row>
    <row r="21" spans="1:3" x14ac:dyDescent="0.25">
      <c r="A21" s="125" t="s">
        <v>56</v>
      </c>
      <c r="B21" s="67">
        <f>+B19+B20</f>
        <v>0</v>
      </c>
      <c r="C21" s="61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horizontalDpi="4294967295" verticalDpi="4294967295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view="pageBreakPreview" topLeftCell="A9" zoomScaleNormal="100" zoomScaleSheetLayoutView="100" workbookViewId="0">
      <selection activeCell="I7" sqref="I7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80" t="s">
        <v>177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20"/>
      <c r="O1" s="20"/>
      <c r="P1" s="20"/>
      <c r="Q1" s="20"/>
      <c r="R1" s="20"/>
      <c r="S1" s="20"/>
    </row>
    <row r="2" spans="1:19" ht="16.5" thickBot="1" x14ac:dyDescent="0.3">
      <c r="A2" s="219" t="s">
        <v>178</v>
      </c>
      <c r="B2" s="219"/>
      <c r="C2" s="220"/>
      <c r="D2" s="220"/>
      <c r="E2" s="219"/>
      <c r="F2" s="219"/>
      <c r="G2" s="219"/>
      <c r="H2" s="494"/>
      <c r="I2" s="494"/>
      <c r="J2" s="494"/>
      <c r="K2" s="494"/>
      <c r="L2" s="494"/>
      <c r="M2" s="494"/>
    </row>
    <row r="3" spans="1:19" s="5" customFormat="1" ht="66.75" customHeight="1" thickBot="1" x14ac:dyDescent="0.3">
      <c r="A3" s="221" t="s">
        <v>119</v>
      </c>
      <c r="B3" s="222" t="s">
        <v>56</v>
      </c>
      <c r="C3" s="222" t="s">
        <v>179</v>
      </c>
      <c r="D3" s="222" t="s">
        <v>180</v>
      </c>
      <c r="E3" s="222" t="s">
        <v>181</v>
      </c>
      <c r="F3" s="222" t="s">
        <v>182</v>
      </c>
      <c r="G3" s="223" t="s">
        <v>183</v>
      </c>
      <c r="H3" s="222" t="s">
        <v>58</v>
      </c>
      <c r="I3" s="221" t="s">
        <v>179</v>
      </c>
      <c r="J3" s="222" t="s">
        <v>180</v>
      </c>
      <c r="K3" s="222" t="s">
        <v>181</v>
      </c>
      <c r="L3" s="222" t="s">
        <v>182</v>
      </c>
      <c r="M3" s="223" t="s">
        <v>183</v>
      </c>
    </row>
    <row r="4" spans="1:19" s="5" customFormat="1" ht="47.25" x14ac:dyDescent="0.25">
      <c r="A4" s="404" t="s">
        <v>1380</v>
      </c>
      <c r="B4" s="224">
        <f>SUM(C4:G4)</f>
        <v>114.35</v>
      </c>
      <c r="C4" s="225">
        <v>20.5</v>
      </c>
      <c r="D4" s="225">
        <v>31.3</v>
      </c>
      <c r="E4" s="225">
        <v>0</v>
      </c>
      <c r="F4" s="225">
        <v>62.55</v>
      </c>
      <c r="G4" s="258">
        <v>0</v>
      </c>
      <c r="H4" s="265">
        <f t="shared" ref="H4:H9" si="0">SUM(I4:M4)</f>
        <v>55.5</v>
      </c>
      <c r="I4" s="226">
        <v>7</v>
      </c>
      <c r="J4" s="227">
        <v>16</v>
      </c>
      <c r="K4" s="227">
        <v>0</v>
      </c>
      <c r="L4" s="227">
        <v>32.5</v>
      </c>
      <c r="M4" s="228">
        <v>0</v>
      </c>
    </row>
    <row r="5" spans="1:19" s="5" customFormat="1" ht="47.25" x14ac:dyDescent="0.25">
      <c r="A5" s="405" t="s">
        <v>1381</v>
      </c>
      <c r="B5" s="224">
        <f>SUM(C5:G5)</f>
        <v>42.7</v>
      </c>
      <c r="C5" s="230">
        <v>6</v>
      </c>
      <c r="D5" s="230">
        <v>7.7</v>
      </c>
      <c r="E5" s="230">
        <v>0</v>
      </c>
      <c r="F5" s="230">
        <v>29</v>
      </c>
      <c r="G5" s="259">
        <v>0</v>
      </c>
      <c r="H5" s="266">
        <f t="shared" si="0"/>
        <v>19.7</v>
      </c>
      <c r="I5" s="229">
        <v>1</v>
      </c>
      <c r="J5" s="230">
        <v>3.7</v>
      </c>
      <c r="K5" s="230">
        <v>0</v>
      </c>
      <c r="L5" s="230">
        <v>15</v>
      </c>
      <c r="M5" s="231">
        <v>0</v>
      </c>
    </row>
    <row r="6" spans="1:19" s="5" customFormat="1" ht="47.25" x14ac:dyDescent="0.25">
      <c r="A6" s="405" t="s">
        <v>1382</v>
      </c>
      <c r="B6" s="224">
        <f t="shared" ref="B6:B9" si="1">SUM(C6:G6)</f>
        <v>206.53</v>
      </c>
      <c r="C6" s="230">
        <v>32</v>
      </c>
      <c r="D6" s="230">
        <v>56.9</v>
      </c>
      <c r="E6" s="230">
        <v>0</v>
      </c>
      <c r="F6" s="230">
        <v>112.09</v>
      </c>
      <c r="G6" s="259">
        <v>5.54</v>
      </c>
      <c r="H6" s="266">
        <f t="shared" si="0"/>
        <v>120.1</v>
      </c>
      <c r="I6" s="229">
        <v>16</v>
      </c>
      <c r="J6" s="230">
        <v>29.7</v>
      </c>
      <c r="K6" s="230">
        <v>0</v>
      </c>
      <c r="L6" s="230">
        <v>70.8</v>
      </c>
      <c r="M6" s="231">
        <v>3.6</v>
      </c>
    </row>
    <row r="7" spans="1:19" s="5" customFormat="1" ht="47.25" x14ac:dyDescent="0.25">
      <c r="A7" s="405" t="s">
        <v>1383</v>
      </c>
      <c r="B7" s="224">
        <f t="shared" si="1"/>
        <v>52.6</v>
      </c>
      <c r="C7" s="230">
        <v>8.5</v>
      </c>
      <c r="D7" s="230">
        <v>13.4</v>
      </c>
      <c r="E7" s="230">
        <v>0</v>
      </c>
      <c r="F7" s="230">
        <v>29.3</v>
      </c>
      <c r="G7" s="259">
        <v>1.4</v>
      </c>
      <c r="H7" s="266">
        <f t="shared" si="0"/>
        <v>32</v>
      </c>
      <c r="I7" s="229">
        <v>1.5</v>
      </c>
      <c r="J7" s="230">
        <v>7</v>
      </c>
      <c r="K7" s="230">
        <v>0</v>
      </c>
      <c r="L7" s="230">
        <v>22.1</v>
      </c>
      <c r="M7" s="231">
        <v>1.4</v>
      </c>
    </row>
    <row r="8" spans="1:19" s="5" customFormat="1" ht="47.25" x14ac:dyDescent="0.25">
      <c r="A8" s="405" t="s">
        <v>1384</v>
      </c>
      <c r="B8" s="224">
        <f t="shared" si="1"/>
        <v>97.15</v>
      </c>
      <c r="C8" s="230">
        <v>11</v>
      </c>
      <c r="D8" s="230">
        <v>30.9</v>
      </c>
      <c r="E8" s="230">
        <v>0</v>
      </c>
      <c r="F8" s="230">
        <v>54.75</v>
      </c>
      <c r="G8" s="259">
        <v>0.5</v>
      </c>
      <c r="H8" s="266">
        <f t="shared" si="0"/>
        <v>64.5</v>
      </c>
      <c r="I8" s="229">
        <v>7</v>
      </c>
      <c r="J8" s="230">
        <v>21</v>
      </c>
      <c r="K8" s="230">
        <v>0</v>
      </c>
      <c r="L8" s="230">
        <v>36.5</v>
      </c>
      <c r="M8" s="231">
        <v>0</v>
      </c>
    </row>
    <row r="9" spans="1:19" s="5" customFormat="1" x14ac:dyDescent="0.25">
      <c r="A9" s="232" t="s">
        <v>56</v>
      </c>
      <c r="B9" s="224">
        <f t="shared" si="1"/>
        <v>513.33000000000004</v>
      </c>
      <c r="C9" s="233">
        <f>SUM(C4:C8)</f>
        <v>78</v>
      </c>
      <c r="D9" s="233">
        <f>SUM(D4:D8)</f>
        <v>140.20000000000002</v>
      </c>
      <c r="E9" s="233">
        <f>SUM(E4:E8)</f>
        <v>0</v>
      </c>
      <c r="F9" s="233">
        <f>SUM(F4:F8)</f>
        <v>287.69</v>
      </c>
      <c r="G9" s="260">
        <f>SUM(G4:G8)</f>
        <v>7.4399999999999995</v>
      </c>
      <c r="H9" s="266">
        <f t="shared" si="0"/>
        <v>291.8</v>
      </c>
      <c r="I9" s="234">
        <f>SUM(I4:I8)</f>
        <v>32.5</v>
      </c>
      <c r="J9" s="233">
        <f>SUM(J4:J8)</f>
        <v>77.400000000000006</v>
      </c>
      <c r="K9" s="233">
        <f>SUM(K4:K8)</f>
        <v>0</v>
      </c>
      <c r="L9" s="233">
        <f>SUM(L4:L8)</f>
        <v>176.9</v>
      </c>
      <c r="M9" s="235">
        <f>SUM(M4:M8)</f>
        <v>5</v>
      </c>
    </row>
    <row r="10" spans="1:19" s="5" customFormat="1" x14ac:dyDescent="0.25">
      <c r="A10" s="232" t="s">
        <v>184</v>
      </c>
      <c r="B10" s="236">
        <v>100</v>
      </c>
      <c r="C10" s="237">
        <f t="shared" ref="C10:H10" si="2">+IFERROR(C9/$B$9,0)*100</f>
        <v>15.194903863012096</v>
      </c>
      <c r="D10" s="237">
        <f t="shared" si="2"/>
        <v>27.311865661465333</v>
      </c>
      <c r="E10" s="237">
        <f t="shared" si="2"/>
        <v>0</v>
      </c>
      <c r="F10" s="237">
        <f t="shared" si="2"/>
        <v>56.043870414742948</v>
      </c>
      <c r="G10" s="261">
        <f t="shared" si="2"/>
        <v>1.4493600607796153</v>
      </c>
      <c r="H10" s="257">
        <f t="shared" si="2"/>
        <v>56.844524964447821</v>
      </c>
      <c r="I10" s="238">
        <f>+IFERROR(I9/$H$9,0)*100</f>
        <v>11.13776559287183</v>
      </c>
      <c r="J10" s="237">
        <f t="shared" ref="J10:M10" si="3">+IFERROR(J9/$H$9,0)*100</f>
        <v>26.525017135023994</v>
      </c>
      <c r="K10" s="237">
        <f t="shared" si="3"/>
        <v>0</v>
      </c>
      <c r="L10" s="237">
        <f t="shared" si="3"/>
        <v>60.623714873200818</v>
      </c>
      <c r="M10" s="271">
        <f t="shared" si="3"/>
        <v>1.7135023989033584</v>
      </c>
    </row>
    <row r="11" spans="1:19" s="5" customFormat="1" ht="30" x14ac:dyDescent="0.25">
      <c r="A11" s="239" t="s">
        <v>1385</v>
      </c>
      <c r="B11" s="406">
        <f>SUM(C11:G11)</f>
        <v>511.45</v>
      </c>
      <c r="C11" s="240">
        <v>71.099999999999994</v>
      </c>
      <c r="D11" s="240">
        <v>147.15</v>
      </c>
      <c r="E11" s="240">
        <v>0</v>
      </c>
      <c r="F11" s="240">
        <v>283.89999999999998</v>
      </c>
      <c r="G11" s="243">
        <v>9.3000000000000007</v>
      </c>
      <c r="H11" s="267">
        <f>SUM(I11:M11)</f>
        <v>288.49</v>
      </c>
      <c r="I11" s="242">
        <v>28.1</v>
      </c>
      <c r="J11" s="240">
        <v>78.7</v>
      </c>
      <c r="K11" s="240">
        <v>0</v>
      </c>
      <c r="L11" s="243">
        <v>176.3</v>
      </c>
      <c r="M11" s="241">
        <v>5.39</v>
      </c>
    </row>
    <row r="12" spans="1:19" s="5" customFormat="1" ht="30" x14ac:dyDescent="0.25">
      <c r="A12" s="244" t="s">
        <v>1386</v>
      </c>
      <c r="B12" s="245">
        <v>100</v>
      </c>
      <c r="C12" s="245">
        <v>13.9</v>
      </c>
      <c r="D12" s="245">
        <v>28.8</v>
      </c>
      <c r="E12" s="245">
        <v>0</v>
      </c>
      <c r="F12" s="245">
        <v>55.5</v>
      </c>
      <c r="G12" s="262">
        <v>1.8</v>
      </c>
      <c r="H12" s="268">
        <v>56.4</v>
      </c>
      <c r="I12" s="247">
        <v>9.6999999999999993</v>
      </c>
      <c r="J12" s="245">
        <v>27.3</v>
      </c>
      <c r="K12" s="245">
        <v>0</v>
      </c>
      <c r="L12" s="245">
        <v>61.1</v>
      </c>
      <c r="M12" s="246">
        <v>1.9</v>
      </c>
    </row>
    <row r="13" spans="1:19" s="5" customFormat="1" ht="30" x14ac:dyDescent="0.25">
      <c r="A13" s="248" t="s">
        <v>185</v>
      </c>
      <c r="B13" s="249">
        <f>+B9-B11</f>
        <v>1.8800000000000523</v>
      </c>
      <c r="C13" s="249">
        <f t="shared" ref="C13:M13" si="4">+C9-C11</f>
        <v>6.9000000000000057</v>
      </c>
      <c r="D13" s="249">
        <f t="shared" si="4"/>
        <v>-6.9499999999999886</v>
      </c>
      <c r="E13" s="249">
        <f t="shared" si="4"/>
        <v>0</v>
      </c>
      <c r="F13" s="249">
        <f t="shared" si="4"/>
        <v>3.7900000000000205</v>
      </c>
      <c r="G13" s="263">
        <f t="shared" si="4"/>
        <v>-1.8600000000000012</v>
      </c>
      <c r="H13" s="269">
        <f>+H9-H11</f>
        <v>3.3100000000000023</v>
      </c>
      <c r="I13" s="251">
        <f t="shared" si="4"/>
        <v>4.3999999999999986</v>
      </c>
      <c r="J13" s="249">
        <f t="shared" si="4"/>
        <v>-1.2999999999999972</v>
      </c>
      <c r="K13" s="249">
        <f t="shared" si="4"/>
        <v>0</v>
      </c>
      <c r="L13" s="249">
        <f t="shared" si="4"/>
        <v>0.59999999999999432</v>
      </c>
      <c r="M13" s="250">
        <f t="shared" si="4"/>
        <v>-0.38999999999999968</v>
      </c>
    </row>
    <row r="14" spans="1:19" s="5" customFormat="1" ht="30.75" thickBot="1" x14ac:dyDescent="0.3">
      <c r="A14" s="252" t="s">
        <v>186</v>
      </c>
      <c r="B14" s="253">
        <f t="shared" ref="B14:L14" si="5">+B10-B12</f>
        <v>0</v>
      </c>
      <c r="C14" s="253">
        <f>+C10-C12</f>
        <v>1.2949038630120953</v>
      </c>
      <c r="D14" s="253">
        <f>+D10-D12</f>
        <v>-1.4881343385346675</v>
      </c>
      <c r="E14" s="253">
        <f t="shared" si="5"/>
        <v>0</v>
      </c>
      <c r="F14" s="253">
        <f t="shared" si="5"/>
        <v>0.54387041474294762</v>
      </c>
      <c r="G14" s="264">
        <f t="shared" si="5"/>
        <v>-0.35063993922038472</v>
      </c>
      <c r="H14" s="270">
        <f>+H10-H12</f>
        <v>0.44452496444782241</v>
      </c>
      <c r="I14" s="255">
        <f t="shared" si="5"/>
        <v>1.4377655928718305</v>
      </c>
      <c r="J14" s="253">
        <f t="shared" si="5"/>
        <v>-0.77498286497600688</v>
      </c>
      <c r="K14" s="253">
        <f t="shared" si="5"/>
        <v>0</v>
      </c>
      <c r="L14" s="253">
        <f t="shared" si="5"/>
        <v>-0.47628512679918344</v>
      </c>
      <c r="M14" s="254">
        <f>+M10-M12</f>
        <v>-0.18649760109664149</v>
      </c>
    </row>
    <row r="15" spans="1:19" ht="18.75" customHeight="1" x14ac:dyDescent="0.25">
      <c r="A15" s="256" t="s">
        <v>187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</row>
    <row r="16" spans="1:19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scale="96" fitToWidth="0" orientation="landscape" horizontalDpi="4294967295" verticalDpi="4294967295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Normal="100" zoomScaleSheetLayoutView="100" workbookViewId="0">
      <selection activeCell="G34" sqref="G34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95" t="s">
        <v>188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1" ht="16.5" thickBot="1" x14ac:dyDescent="0.3">
      <c r="A2" s="46" t="s">
        <v>118</v>
      </c>
      <c r="B2" s="46"/>
      <c r="C2" s="62"/>
      <c r="D2" s="62"/>
      <c r="E2" s="62"/>
      <c r="F2" s="62"/>
      <c r="G2" s="62"/>
      <c r="H2" s="62"/>
      <c r="I2" s="62"/>
      <c r="J2" s="389" t="s">
        <v>1369</v>
      </c>
      <c r="K2" s="62"/>
    </row>
    <row r="3" spans="1:11" ht="15.75" customHeight="1" x14ac:dyDescent="0.25">
      <c r="A3" s="509" t="s">
        <v>119</v>
      </c>
      <c r="B3" s="505" t="s">
        <v>189</v>
      </c>
      <c r="C3" s="511" t="s">
        <v>58</v>
      </c>
      <c r="D3" s="500" t="s">
        <v>190</v>
      </c>
      <c r="E3" s="501"/>
      <c r="F3" s="502"/>
      <c r="G3" s="507" t="s">
        <v>191</v>
      </c>
      <c r="H3" s="511" t="s">
        <v>58</v>
      </c>
      <c r="I3" s="500" t="s">
        <v>192</v>
      </c>
      <c r="J3" s="501"/>
      <c r="K3" s="502"/>
    </row>
    <row r="4" spans="1:11" ht="32.25" thickBot="1" x14ac:dyDescent="0.3">
      <c r="A4" s="510"/>
      <c r="B4" s="506"/>
      <c r="C4" s="512"/>
      <c r="D4" s="103" t="s">
        <v>124</v>
      </c>
      <c r="E4" s="103" t="s">
        <v>125</v>
      </c>
      <c r="F4" s="104" t="s">
        <v>126</v>
      </c>
      <c r="G4" s="508"/>
      <c r="H4" s="512"/>
      <c r="I4" s="103" t="s">
        <v>124</v>
      </c>
      <c r="J4" s="103" t="s">
        <v>125</v>
      </c>
      <c r="K4" s="104" t="s">
        <v>126</v>
      </c>
    </row>
    <row r="5" spans="1:11" x14ac:dyDescent="0.25">
      <c r="A5" s="245" t="s">
        <v>1370</v>
      </c>
      <c r="B5" s="390">
        <v>8</v>
      </c>
      <c r="C5" s="391">
        <v>3</v>
      </c>
      <c r="D5" s="391">
        <v>51</v>
      </c>
      <c r="E5" s="391">
        <v>0</v>
      </c>
      <c r="F5" s="392">
        <v>0</v>
      </c>
      <c r="G5" s="390">
        <v>12</v>
      </c>
      <c r="H5" s="391">
        <v>3</v>
      </c>
      <c r="I5" s="391">
        <v>8</v>
      </c>
      <c r="J5" s="391">
        <v>0</v>
      </c>
      <c r="K5" s="392">
        <v>35</v>
      </c>
    </row>
    <row r="6" spans="1:11" x14ac:dyDescent="0.25">
      <c r="A6" s="245" t="s">
        <v>1371</v>
      </c>
      <c r="B6" s="393">
        <v>14</v>
      </c>
      <c r="C6" s="330">
        <v>5</v>
      </c>
      <c r="D6" s="330">
        <v>77</v>
      </c>
      <c r="E6" s="330">
        <v>0</v>
      </c>
      <c r="F6" s="394">
        <v>3</v>
      </c>
      <c r="G6" s="393">
        <v>0</v>
      </c>
      <c r="H6" s="330">
        <v>0</v>
      </c>
      <c r="I6" s="330">
        <v>0</v>
      </c>
      <c r="J6" s="330">
        <v>0</v>
      </c>
      <c r="K6" s="394">
        <v>0</v>
      </c>
    </row>
    <row r="7" spans="1:11" x14ac:dyDescent="0.25">
      <c r="A7" s="245" t="s">
        <v>1225</v>
      </c>
      <c r="B7" s="393">
        <v>25</v>
      </c>
      <c r="C7" s="330">
        <v>17</v>
      </c>
      <c r="D7" s="330">
        <v>109</v>
      </c>
      <c r="E7" s="330">
        <v>0</v>
      </c>
      <c r="F7" s="394">
        <v>15</v>
      </c>
      <c r="G7" s="393">
        <v>11</v>
      </c>
      <c r="H7" s="330">
        <v>7</v>
      </c>
      <c r="I7" s="330">
        <v>60</v>
      </c>
      <c r="J7" s="330">
        <v>0</v>
      </c>
      <c r="K7" s="394">
        <v>0</v>
      </c>
    </row>
    <row r="8" spans="1:11" x14ac:dyDescent="0.25">
      <c r="A8" s="245" t="s">
        <v>1372</v>
      </c>
      <c r="B8" s="395">
        <v>22</v>
      </c>
      <c r="C8" s="57">
        <v>15</v>
      </c>
      <c r="D8" s="57">
        <v>67</v>
      </c>
      <c r="E8" s="57">
        <v>0</v>
      </c>
      <c r="F8" s="396">
        <v>36</v>
      </c>
      <c r="G8" s="395">
        <v>16</v>
      </c>
      <c r="H8" s="57">
        <v>9</v>
      </c>
      <c r="I8" s="57">
        <v>4</v>
      </c>
      <c r="J8" s="57">
        <v>0</v>
      </c>
      <c r="K8" s="396">
        <v>27</v>
      </c>
    </row>
    <row r="9" spans="1:11" x14ac:dyDescent="0.25">
      <c r="A9" s="245" t="s">
        <v>1294</v>
      </c>
      <c r="B9" s="395">
        <v>12</v>
      </c>
      <c r="C9" s="57">
        <v>9</v>
      </c>
      <c r="D9" s="57">
        <v>41</v>
      </c>
      <c r="E9" s="57">
        <v>0</v>
      </c>
      <c r="F9" s="396">
        <v>16</v>
      </c>
      <c r="G9" s="395">
        <v>12</v>
      </c>
      <c r="H9" s="57">
        <v>7</v>
      </c>
      <c r="I9" s="57">
        <v>84</v>
      </c>
      <c r="J9" s="57">
        <v>0</v>
      </c>
      <c r="K9" s="396">
        <v>0</v>
      </c>
    </row>
    <row r="10" spans="1:11" ht="16.5" thickBot="1" x14ac:dyDescent="0.3">
      <c r="A10" s="397" t="s">
        <v>1373</v>
      </c>
      <c r="B10" s="398">
        <v>0</v>
      </c>
      <c r="C10" s="399">
        <v>0</v>
      </c>
      <c r="D10" s="399">
        <v>0</v>
      </c>
      <c r="E10" s="399">
        <v>0</v>
      </c>
      <c r="F10" s="400">
        <v>0</v>
      </c>
      <c r="G10" s="401">
        <v>0</v>
      </c>
      <c r="H10" s="402">
        <v>0</v>
      </c>
      <c r="I10" s="402">
        <v>0</v>
      </c>
      <c r="J10" s="402">
        <v>0</v>
      </c>
      <c r="K10" s="403">
        <v>0</v>
      </c>
    </row>
    <row r="11" spans="1:11" ht="18" customHeight="1" thickBot="1" x14ac:dyDescent="0.3">
      <c r="A11" s="198" t="s">
        <v>56</v>
      </c>
      <c r="B11" s="179">
        <f>SUM(B5:B10)</f>
        <v>81</v>
      </c>
      <c r="C11" s="177">
        <f>SUM(C5:C10)</f>
        <v>49</v>
      </c>
      <c r="D11" s="177">
        <f>SUM(D5:D10)</f>
        <v>345</v>
      </c>
      <c r="E11" s="177">
        <f t="shared" ref="E11:K11" si="0">SUM(E5:E10)</f>
        <v>0</v>
      </c>
      <c r="F11" s="178">
        <f t="shared" si="0"/>
        <v>70</v>
      </c>
      <c r="G11" s="176">
        <f t="shared" si="0"/>
        <v>51</v>
      </c>
      <c r="H11" s="177">
        <f t="shared" si="0"/>
        <v>26</v>
      </c>
      <c r="I11" s="177">
        <f t="shared" si="0"/>
        <v>156</v>
      </c>
      <c r="J11" s="177">
        <f t="shared" si="0"/>
        <v>0</v>
      </c>
      <c r="K11" s="178">
        <f t="shared" si="0"/>
        <v>62</v>
      </c>
    </row>
    <row r="12" spans="1:11" x14ac:dyDescent="0.25">
      <c r="A12" s="54"/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ht="16.5" thickBot="1" x14ac:dyDescent="0.3">
      <c r="A13" s="218" t="s">
        <v>127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 ht="15.75" customHeight="1" x14ac:dyDescent="0.25">
      <c r="A14" s="496" t="s">
        <v>119</v>
      </c>
      <c r="B14" s="505" t="s">
        <v>189</v>
      </c>
      <c r="C14" s="498" t="s">
        <v>189</v>
      </c>
      <c r="D14" s="500" t="s">
        <v>190</v>
      </c>
      <c r="E14" s="501"/>
      <c r="F14" s="502"/>
      <c r="G14" s="507" t="s">
        <v>191</v>
      </c>
      <c r="H14" s="503" t="s">
        <v>191</v>
      </c>
      <c r="I14" s="500" t="s">
        <v>192</v>
      </c>
      <c r="J14" s="501"/>
      <c r="K14" s="502"/>
    </row>
    <row r="15" spans="1:11" ht="32.25" thickBot="1" x14ac:dyDescent="0.3">
      <c r="A15" s="497"/>
      <c r="B15" s="506"/>
      <c r="C15" s="499"/>
      <c r="D15" s="103" t="s">
        <v>124</v>
      </c>
      <c r="E15" s="103" t="s">
        <v>125</v>
      </c>
      <c r="F15" s="104" t="s">
        <v>126</v>
      </c>
      <c r="G15" s="508"/>
      <c r="H15" s="504"/>
      <c r="I15" s="103" t="s">
        <v>124</v>
      </c>
      <c r="J15" s="103" t="s">
        <v>125</v>
      </c>
      <c r="K15" s="104" t="s">
        <v>126</v>
      </c>
    </row>
    <row r="16" spans="1:11" x14ac:dyDescent="0.25">
      <c r="A16" s="245" t="s">
        <v>1370</v>
      </c>
      <c r="B16" s="189">
        <v>24</v>
      </c>
      <c r="C16" s="102">
        <v>14</v>
      </c>
      <c r="D16" s="102">
        <v>170</v>
      </c>
      <c r="E16" s="102">
        <v>0</v>
      </c>
      <c r="F16" s="190">
        <v>0</v>
      </c>
      <c r="G16" s="189">
        <v>27</v>
      </c>
      <c r="H16" s="102">
        <v>11</v>
      </c>
      <c r="I16" s="102">
        <v>93</v>
      </c>
      <c r="J16" s="102">
        <v>0</v>
      </c>
      <c r="K16" s="190">
        <v>30</v>
      </c>
    </row>
    <row r="17" spans="1:11" x14ac:dyDescent="0.25">
      <c r="A17" s="245" t="s">
        <v>1371</v>
      </c>
      <c r="B17" s="191">
        <v>22</v>
      </c>
      <c r="C17" s="330">
        <v>16</v>
      </c>
      <c r="D17" s="63">
        <v>129</v>
      </c>
      <c r="E17" s="63">
        <v>0</v>
      </c>
      <c r="F17" s="192">
        <v>6</v>
      </c>
      <c r="G17" s="191">
        <v>23</v>
      </c>
      <c r="H17" s="63">
        <v>18</v>
      </c>
      <c r="I17" s="63">
        <v>92</v>
      </c>
      <c r="J17" s="63">
        <v>0</v>
      </c>
      <c r="K17" s="192">
        <v>149</v>
      </c>
    </row>
    <row r="18" spans="1:11" x14ac:dyDescent="0.25">
      <c r="A18" s="245" t="s">
        <v>1225</v>
      </c>
      <c r="B18" s="191">
        <v>63</v>
      </c>
      <c r="C18" s="63">
        <v>42</v>
      </c>
      <c r="D18" s="63">
        <v>380</v>
      </c>
      <c r="E18" s="63">
        <v>0</v>
      </c>
      <c r="F18" s="192">
        <v>38</v>
      </c>
      <c r="G18" s="191">
        <v>19</v>
      </c>
      <c r="H18" s="63">
        <v>10</v>
      </c>
      <c r="I18" s="63">
        <v>121</v>
      </c>
      <c r="J18" s="63">
        <v>0</v>
      </c>
      <c r="K18" s="192">
        <v>121</v>
      </c>
    </row>
    <row r="19" spans="1:11" x14ac:dyDescent="0.25">
      <c r="A19" s="245" t="s">
        <v>1372</v>
      </c>
      <c r="B19" s="395">
        <v>20</v>
      </c>
      <c r="C19" s="42">
        <v>13</v>
      </c>
      <c r="D19" s="42">
        <v>80</v>
      </c>
      <c r="E19" s="42">
        <v>0</v>
      </c>
      <c r="F19" s="194">
        <v>38</v>
      </c>
      <c r="G19" s="193">
        <v>7</v>
      </c>
      <c r="H19" s="42">
        <v>1</v>
      </c>
      <c r="I19" s="42">
        <v>0</v>
      </c>
      <c r="J19" s="42">
        <v>0</v>
      </c>
      <c r="K19" s="194">
        <v>12</v>
      </c>
    </row>
    <row r="20" spans="1:11" x14ac:dyDescent="0.25">
      <c r="A20" s="245" t="s">
        <v>1294</v>
      </c>
      <c r="B20" s="193">
        <v>45</v>
      </c>
      <c r="C20" s="42">
        <v>37</v>
      </c>
      <c r="D20" s="42">
        <v>277</v>
      </c>
      <c r="E20" s="42">
        <v>0</v>
      </c>
      <c r="F20" s="194">
        <v>13</v>
      </c>
      <c r="G20" s="193">
        <v>47</v>
      </c>
      <c r="H20" s="42">
        <v>26</v>
      </c>
      <c r="I20" s="42">
        <v>246</v>
      </c>
      <c r="J20" s="42">
        <v>211</v>
      </c>
      <c r="K20" s="194">
        <v>116</v>
      </c>
    </row>
    <row r="21" spans="1:11" ht="16.5" thickBot="1" x14ac:dyDescent="0.3">
      <c r="A21" s="397" t="s">
        <v>1373</v>
      </c>
      <c r="B21" s="195">
        <v>14</v>
      </c>
      <c r="C21" s="196">
        <v>14</v>
      </c>
      <c r="D21" s="196">
        <v>96</v>
      </c>
      <c r="E21" s="196">
        <v>0</v>
      </c>
      <c r="F21" s="197">
        <v>0</v>
      </c>
      <c r="G21" s="199">
        <v>7</v>
      </c>
      <c r="H21" s="200">
        <v>6</v>
      </c>
      <c r="I21" s="200">
        <v>35</v>
      </c>
      <c r="J21" s="200">
        <v>0</v>
      </c>
      <c r="K21" s="201">
        <v>0</v>
      </c>
    </row>
    <row r="22" spans="1:11" ht="16.5" thickBot="1" x14ac:dyDescent="0.3">
      <c r="A22" s="198" t="s">
        <v>56</v>
      </c>
      <c r="B22" s="179">
        <f>SUM(B16:B21)</f>
        <v>188</v>
      </c>
      <c r="C22" s="177">
        <f>SUM(C16:C21)</f>
        <v>136</v>
      </c>
      <c r="D22" s="177">
        <f t="shared" ref="D22:K22" si="1">SUM(D16:D21)</f>
        <v>1132</v>
      </c>
      <c r="E22" s="177">
        <f t="shared" si="1"/>
        <v>0</v>
      </c>
      <c r="F22" s="178">
        <f t="shared" si="1"/>
        <v>95</v>
      </c>
      <c r="G22" s="179">
        <f t="shared" si="1"/>
        <v>130</v>
      </c>
      <c r="H22" s="177">
        <f t="shared" si="1"/>
        <v>72</v>
      </c>
      <c r="I22" s="177">
        <f t="shared" si="1"/>
        <v>587</v>
      </c>
      <c r="J22" s="177">
        <f t="shared" si="1"/>
        <v>211</v>
      </c>
      <c r="K22" s="178">
        <f t="shared" si="1"/>
        <v>428</v>
      </c>
    </row>
    <row r="23" spans="1:11" ht="16.5" thickBot="1" x14ac:dyDescent="0.3">
      <c r="A23" s="56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 ht="18.75" customHeight="1" x14ac:dyDescent="0.25">
      <c r="A24" s="202" t="s">
        <v>193</v>
      </c>
      <c r="B24" s="187">
        <f t="shared" ref="B24:K24" si="2">+B11-B22</f>
        <v>-107</v>
      </c>
      <c r="C24" s="180">
        <f t="shared" si="2"/>
        <v>-87</v>
      </c>
      <c r="D24" s="180">
        <f t="shared" si="2"/>
        <v>-787</v>
      </c>
      <c r="E24" s="180">
        <f t="shared" si="2"/>
        <v>0</v>
      </c>
      <c r="F24" s="181">
        <f t="shared" si="2"/>
        <v>-25</v>
      </c>
      <c r="G24" s="187">
        <f t="shared" si="2"/>
        <v>-79</v>
      </c>
      <c r="H24" s="180">
        <f t="shared" si="2"/>
        <v>-46</v>
      </c>
      <c r="I24" s="180">
        <f t="shared" si="2"/>
        <v>-431</v>
      </c>
      <c r="J24" s="180">
        <f t="shared" si="2"/>
        <v>-211</v>
      </c>
      <c r="K24" s="181">
        <f t="shared" si="2"/>
        <v>-366</v>
      </c>
    </row>
    <row r="25" spans="1:11" ht="20.25" customHeight="1" thickBot="1" x14ac:dyDescent="0.3">
      <c r="A25" s="203" t="s">
        <v>194</v>
      </c>
      <c r="B25" s="188">
        <f t="shared" ref="B25:K25" si="3">+IFERROR(B24/B22,0)*100</f>
        <v>-56.914893617021278</v>
      </c>
      <c r="C25" s="182">
        <f t="shared" si="3"/>
        <v>-63.970588235294116</v>
      </c>
      <c r="D25" s="182">
        <f t="shared" si="3"/>
        <v>-69.522968197879862</v>
      </c>
      <c r="E25" s="182">
        <f t="shared" si="3"/>
        <v>0</v>
      </c>
      <c r="F25" s="183">
        <f t="shared" si="3"/>
        <v>-26.315789473684209</v>
      </c>
      <c r="G25" s="188">
        <f t="shared" si="3"/>
        <v>-60.769230769230766</v>
      </c>
      <c r="H25" s="182">
        <f t="shared" si="3"/>
        <v>-63.888888888888886</v>
      </c>
      <c r="I25" s="182">
        <f t="shared" si="3"/>
        <v>-73.42419080068143</v>
      </c>
      <c r="J25" s="182">
        <f t="shared" si="3"/>
        <v>-100</v>
      </c>
      <c r="K25" s="183">
        <f t="shared" si="3"/>
        <v>-85.514018691588788</v>
      </c>
    </row>
    <row r="26" spans="1:11" x14ac:dyDescent="0.25">
      <c r="J26" s="16"/>
      <c r="K26" s="16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4294967295" verticalDpi="4294967295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zoomScaleSheetLayoutView="100" workbookViewId="0">
      <selection activeCell="F2" sqref="F2"/>
    </sheetView>
  </sheetViews>
  <sheetFormatPr defaultRowHeight="15.75" x14ac:dyDescent="0.25"/>
  <cols>
    <col min="1" max="1" width="12.625" customWidth="1"/>
    <col min="2" max="2" width="16.5" customWidth="1"/>
    <col min="3" max="3" width="15.5" customWidth="1"/>
    <col min="4" max="4" width="15.125" customWidth="1"/>
    <col min="5" max="5" width="13.37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60" t="s">
        <v>195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</row>
    <row r="2" spans="1:12" ht="107.25" customHeight="1" x14ac:dyDescent="0.25">
      <c r="A2" s="37" t="s">
        <v>196</v>
      </c>
      <c r="B2" s="37" t="s">
        <v>197</v>
      </c>
      <c r="C2" s="37" t="s">
        <v>198</v>
      </c>
      <c r="D2" s="37" t="s">
        <v>199</v>
      </c>
      <c r="E2" s="37" t="s">
        <v>509</v>
      </c>
      <c r="F2" s="37" t="s">
        <v>200</v>
      </c>
      <c r="G2" s="37" t="s">
        <v>58</v>
      </c>
      <c r="H2" s="37" t="s">
        <v>201</v>
      </c>
      <c r="I2" s="37" t="s">
        <v>58</v>
      </c>
      <c r="J2" s="37" t="s">
        <v>202</v>
      </c>
      <c r="K2" s="37" t="s">
        <v>58</v>
      </c>
      <c r="L2" s="1"/>
    </row>
    <row r="3" spans="1:12" ht="21" customHeight="1" x14ac:dyDescent="0.25">
      <c r="A3" s="43" t="s">
        <v>203</v>
      </c>
      <c r="B3" s="301" t="s">
        <v>486</v>
      </c>
      <c r="C3" s="301" t="s">
        <v>489</v>
      </c>
      <c r="D3" s="301" t="s">
        <v>492</v>
      </c>
      <c r="E3" s="301" t="s">
        <v>496</v>
      </c>
      <c r="F3" s="301" t="s">
        <v>500</v>
      </c>
      <c r="G3" s="301" t="s">
        <v>504</v>
      </c>
      <c r="H3" s="289">
        <v>32</v>
      </c>
      <c r="I3" s="289">
        <v>20</v>
      </c>
      <c r="J3" s="289">
        <v>4</v>
      </c>
      <c r="K3" s="289">
        <v>1</v>
      </c>
    </row>
    <row r="4" spans="1:12" ht="24.75" customHeight="1" x14ac:dyDescent="0.25">
      <c r="A4" s="43" t="s">
        <v>204</v>
      </c>
      <c r="B4" s="301" t="s">
        <v>487</v>
      </c>
      <c r="C4" s="301" t="s">
        <v>490</v>
      </c>
      <c r="D4" s="301" t="s">
        <v>494</v>
      </c>
      <c r="E4" s="301" t="s">
        <v>498</v>
      </c>
      <c r="F4" s="301" t="s">
        <v>502</v>
      </c>
      <c r="G4" s="301" t="s">
        <v>506</v>
      </c>
      <c r="H4" s="289">
        <v>7</v>
      </c>
      <c r="I4" s="289">
        <v>2</v>
      </c>
      <c r="J4" s="289">
        <v>8</v>
      </c>
      <c r="K4" s="289">
        <v>2</v>
      </c>
    </row>
    <row r="5" spans="1:12" ht="19.5" customHeight="1" x14ac:dyDescent="0.25">
      <c r="A5" s="43" t="s">
        <v>205</v>
      </c>
      <c r="B5" s="301" t="s">
        <v>508</v>
      </c>
      <c r="C5" s="301" t="s">
        <v>488</v>
      </c>
      <c r="D5" s="301" t="s">
        <v>493</v>
      </c>
      <c r="E5" s="301" t="s">
        <v>497</v>
      </c>
      <c r="F5" s="301" t="s">
        <v>501</v>
      </c>
      <c r="G5" s="301" t="s">
        <v>505</v>
      </c>
      <c r="H5" s="289">
        <v>0</v>
      </c>
      <c r="I5" s="289">
        <v>0</v>
      </c>
      <c r="J5" s="289">
        <v>1</v>
      </c>
      <c r="K5" s="289">
        <v>0</v>
      </c>
    </row>
    <row r="6" spans="1:12" ht="21" customHeight="1" x14ac:dyDescent="0.25">
      <c r="A6" s="43" t="s">
        <v>206</v>
      </c>
      <c r="B6" s="301" t="s">
        <v>488</v>
      </c>
      <c r="C6" s="301" t="s">
        <v>491</v>
      </c>
      <c r="D6" s="301" t="s">
        <v>495</v>
      </c>
      <c r="E6" s="301" t="s">
        <v>499</v>
      </c>
      <c r="F6" s="301" t="s">
        <v>503</v>
      </c>
      <c r="G6" s="301" t="s">
        <v>507</v>
      </c>
      <c r="H6" s="289">
        <v>2</v>
      </c>
      <c r="I6" s="289">
        <v>0</v>
      </c>
      <c r="J6" s="289">
        <v>2</v>
      </c>
      <c r="K6" s="289">
        <v>0</v>
      </c>
    </row>
    <row r="7" spans="1:12" s="300" customFormat="1" ht="18.75" customHeight="1" x14ac:dyDescent="0.2">
      <c r="A7" s="299" t="s">
        <v>56</v>
      </c>
      <c r="B7" s="302">
        <v>2167</v>
      </c>
      <c r="C7" s="302">
        <v>1694</v>
      </c>
      <c r="D7" s="302">
        <v>2121</v>
      </c>
      <c r="E7" s="302">
        <v>1662</v>
      </c>
      <c r="F7" s="302">
        <v>849</v>
      </c>
      <c r="G7" s="302">
        <v>494</v>
      </c>
      <c r="H7" s="302">
        <f>SUM(H3:H6)</f>
        <v>41</v>
      </c>
      <c r="I7" s="302">
        <f>SUM(I3:I6)</f>
        <v>22</v>
      </c>
      <c r="J7" s="302">
        <f>SUM(J3:J6)</f>
        <v>15</v>
      </c>
      <c r="K7" s="302">
        <f>SUM(K3:K6)</f>
        <v>3</v>
      </c>
    </row>
    <row r="8" spans="1:12" x14ac:dyDescent="0.25">
      <c r="H8" s="16"/>
      <c r="I8" s="16"/>
      <c r="J8" s="16"/>
      <c r="K8" s="16"/>
    </row>
    <row r="9" spans="1:12" x14ac:dyDescent="0.25">
      <c r="A9" s="16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6" orientation="landscape" horizontalDpi="4294967295" verticalDpi="4294967295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H29" sqref="H29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513" t="s">
        <v>207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</row>
    <row r="2" spans="1:11" ht="17.25" customHeight="1" thickBot="1" x14ac:dyDescent="0.3">
      <c r="A2" s="65" t="s">
        <v>208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81.75" customHeight="1" thickBot="1" x14ac:dyDescent="0.3">
      <c r="A3" s="108" t="s">
        <v>209</v>
      </c>
      <c r="B3" s="109" t="s">
        <v>210</v>
      </c>
      <c r="C3" s="109" t="s">
        <v>211</v>
      </c>
      <c r="D3" s="110" t="s">
        <v>212</v>
      </c>
      <c r="E3" s="109" t="s">
        <v>213</v>
      </c>
      <c r="F3" s="109" t="s">
        <v>214</v>
      </c>
      <c r="G3" s="109" t="s">
        <v>215</v>
      </c>
      <c r="H3" s="109" t="s">
        <v>216</v>
      </c>
      <c r="I3" s="109" t="s">
        <v>217</v>
      </c>
      <c r="J3" s="111" t="s">
        <v>165</v>
      </c>
      <c r="K3" s="112" t="s">
        <v>56</v>
      </c>
    </row>
    <row r="4" spans="1:11" x14ac:dyDescent="0.25">
      <c r="A4" s="66" t="s">
        <v>473</v>
      </c>
      <c r="B4" s="66">
        <v>14</v>
      </c>
      <c r="C4" s="66">
        <v>30</v>
      </c>
      <c r="D4" s="66">
        <v>3</v>
      </c>
      <c r="E4" s="66">
        <v>89</v>
      </c>
      <c r="F4" s="66">
        <v>1</v>
      </c>
      <c r="G4" s="66">
        <v>0</v>
      </c>
      <c r="H4" s="66">
        <v>71</v>
      </c>
      <c r="I4" s="66">
        <v>0</v>
      </c>
      <c r="J4" s="66">
        <v>220</v>
      </c>
      <c r="K4" s="66">
        <f>SUM(B4:J4)</f>
        <v>428</v>
      </c>
    </row>
    <row r="5" spans="1:11" x14ac:dyDescent="0.25">
      <c r="A5" s="42" t="s">
        <v>475</v>
      </c>
      <c r="B5" s="42">
        <v>4</v>
      </c>
      <c r="C5" s="42">
        <v>8</v>
      </c>
      <c r="D5" s="42">
        <v>5</v>
      </c>
      <c r="E5" s="42">
        <v>8</v>
      </c>
      <c r="F5" s="42">
        <v>0</v>
      </c>
      <c r="G5" s="42">
        <v>0</v>
      </c>
      <c r="H5" s="42">
        <v>18</v>
      </c>
      <c r="I5" s="42">
        <v>0</v>
      </c>
      <c r="J5" s="42">
        <v>93</v>
      </c>
      <c r="K5" s="66">
        <f t="shared" ref="K5:K8" si="0">SUM(B5:J5)</f>
        <v>136</v>
      </c>
    </row>
    <row r="6" spans="1:11" x14ac:dyDescent="0.25">
      <c r="A6" s="42" t="s">
        <v>477</v>
      </c>
      <c r="B6" s="42">
        <v>5</v>
      </c>
      <c r="C6" s="42">
        <v>9</v>
      </c>
      <c r="D6" s="42">
        <v>3</v>
      </c>
      <c r="E6" s="42">
        <v>7</v>
      </c>
      <c r="F6" s="42">
        <v>2</v>
      </c>
      <c r="G6" s="42">
        <v>0</v>
      </c>
      <c r="H6" s="42">
        <v>15</v>
      </c>
      <c r="I6" s="42">
        <v>0</v>
      </c>
      <c r="J6" s="42">
        <v>133</v>
      </c>
      <c r="K6" s="66">
        <f t="shared" si="0"/>
        <v>174</v>
      </c>
    </row>
    <row r="7" spans="1:11" x14ac:dyDescent="0.25">
      <c r="A7" s="42" t="s">
        <v>479</v>
      </c>
      <c r="B7" s="42">
        <v>35</v>
      </c>
      <c r="C7" s="42">
        <v>42</v>
      </c>
      <c r="D7" s="42">
        <v>22</v>
      </c>
      <c r="E7" s="42">
        <v>4</v>
      </c>
      <c r="F7" s="42">
        <v>7</v>
      </c>
      <c r="G7" s="42">
        <v>1</v>
      </c>
      <c r="H7" s="42">
        <v>68</v>
      </c>
      <c r="I7" s="42">
        <v>1</v>
      </c>
      <c r="J7" s="42">
        <v>651</v>
      </c>
      <c r="K7" s="66">
        <f t="shared" si="0"/>
        <v>831</v>
      </c>
    </row>
    <row r="8" spans="1:11" x14ac:dyDescent="0.25">
      <c r="A8" s="42" t="s">
        <v>481</v>
      </c>
      <c r="B8" s="42">
        <v>9</v>
      </c>
      <c r="C8" s="42">
        <v>16</v>
      </c>
      <c r="D8" s="42">
        <v>6</v>
      </c>
      <c r="E8" s="42">
        <v>3</v>
      </c>
      <c r="F8" s="42">
        <v>0</v>
      </c>
      <c r="G8" s="42">
        <v>0</v>
      </c>
      <c r="H8" s="42">
        <v>40</v>
      </c>
      <c r="I8" s="42">
        <v>0</v>
      </c>
      <c r="J8" s="42">
        <v>273</v>
      </c>
      <c r="K8" s="66">
        <f t="shared" si="0"/>
        <v>347</v>
      </c>
    </row>
    <row r="9" spans="1:1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1" x14ac:dyDescent="0.25">
      <c r="A10" s="48" t="s">
        <v>56</v>
      </c>
      <c r="B10" s="48">
        <f>SUM(B4:B9)</f>
        <v>67</v>
      </c>
      <c r="C10" s="48">
        <f t="shared" ref="C10:J10" si="1">SUM(C4:C9)</f>
        <v>105</v>
      </c>
      <c r="D10" s="48">
        <f t="shared" si="1"/>
        <v>39</v>
      </c>
      <c r="E10" s="48">
        <f t="shared" si="1"/>
        <v>111</v>
      </c>
      <c r="F10" s="48">
        <f t="shared" si="1"/>
        <v>10</v>
      </c>
      <c r="G10" s="48">
        <f t="shared" si="1"/>
        <v>1</v>
      </c>
      <c r="H10" s="48">
        <f t="shared" si="1"/>
        <v>212</v>
      </c>
      <c r="I10" s="48">
        <f t="shared" si="1"/>
        <v>1</v>
      </c>
      <c r="J10" s="48">
        <f t="shared" si="1"/>
        <v>1370</v>
      </c>
      <c r="K10" s="48">
        <f>SUM(K4:K9)</f>
        <v>1916</v>
      </c>
    </row>
    <row r="11" spans="1:11" ht="9.75" customHeight="1" x14ac:dyDescent="0.25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16.5" thickBot="1" x14ac:dyDescent="0.3">
      <c r="A12" s="65" t="s">
        <v>218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79.5" thickBot="1" x14ac:dyDescent="0.3">
      <c r="A13" s="108" t="s">
        <v>209</v>
      </c>
      <c r="B13" s="109" t="s">
        <v>210</v>
      </c>
      <c r="C13" s="109" t="s">
        <v>211</v>
      </c>
      <c r="D13" s="110" t="s">
        <v>212</v>
      </c>
      <c r="E13" s="109" t="s">
        <v>213</v>
      </c>
      <c r="F13" s="109" t="s">
        <v>214</v>
      </c>
      <c r="G13" s="109" t="s">
        <v>215</v>
      </c>
      <c r="H13" s="109" t="s">
        <v>216</v>
      </c>
      <c r="I13" s="109" t="s">
        <v>217</v>
      </c>
      <c r="J13" s="111" t="s">
        <v>165</v>
      </c>
      <c r="K13" s="112" t="s">
        <v>56</v>
      </c>
    </row>
    <row r="14" spans="1:11" x14ac:dyDescent="0.25">
      <c r="A14" s="66" t="s">
        <v>473</v>
      </c>
      <c r="B14" s="66">
        <v>7</v>
      </c>
      <c r="C14" s="66">
        <v>12</v>
      </c>
      <c r="D14" s="66">
        <v>3</v>
      </c>
      <c r="E14" s="66">
        <v>71</v>
      </c>
      <c r="F14" s="66">
        <v>2</v>
      </c>
      <c r="G14" s="66">
        <v>0</v>
      </c>
      <c r="H14" s="66">
        <v>42</v>
      </c>
      <c r="I14" s="66">
        <v>0</v>
      </c>
      <c r="J14" s="66">
        <v>281</v>
      </c>
      <c r="K14" s="66">
        <f>SUM(B14:J14)</f>
        <v>418</v>
      </c>
    </row>
    <row r="15" spans="1:11" x14ac:dyDescent="0.25">
      <c r="A15" s="42" t="s">
        <v>475</v>
      </c>
      <c r="B15" s="42">
        <v>7</v>
      </c>
      <c r="C15" s="42">
        <v>2</v>
      </c>
      <c r="D15" s="42">
        <v>2</v>
      </c>
      <c r="E15" s="42">
        <v>12</v>
      </c>
      <c r="F15" s="42">
        <v>0</v>
      </c>
      <c r="G15" s="42">
        <v>0</v>
      </c>
      <c r="H15" s="42">
        <v>5</v>
      </c>
      <c r="I15" s="42">
        <v>0</v>
      </c>
      <c r="J15" s="42">
        <v>113</v>
      </c>
      <c r="K15" s="66">
        <f t="shared" ref="K15:K18" si="2">SUM(B15:J15)</f>
        <v>141</v>
      </c>
    </row>
    <row r="16" spans="1:11" x14ac:dyDescent="0.25">
      <c r="A16" s="42" t="s">
        <v>477</v>
      </c>
      <c r="B16" s="42">
        <v>6</v>
      </c>
      <c r="C16" s="42">
        <v>5</v>
      </c>
      <c r="D16" s="42">
        <v>4</v>
      </c>
      <c r="E16" s="42">
        <v>2</v>
      </c>
      <c r="F16" s="42">
        <v>2</v>
      </c>
      <c r="G16" s="42">
        <v>0</v>
      </c>
      <c r="H16" s="42">
        <v>16</v>
      </c>
      <c r="I16" s="42">
        <v>1</v>
      </c>
      <c r="J16" s="42">
        <v>162</v>
      </c>
      <c r="K16" s="66">
        <f t="shared" si="2"/>
        <v>198</v>
      </c>
    </row>
    <row r="17" spans="1:11" x14ac:dyDescent="0.25">
      <c r="A17" s="42" t="s">
        <v>479</v>
      </c>
      <c r="B17" s="42">
        <v>27</v>
      </c>
      <c r="C17" s="42">
        <v>24</v>
      </c>
      <c r="D17" s="42">
        <v>11</v>
      </c>
      <c r="E17" s="42">
        <v>4</v>
      </c>
      <c r="F17" s="42">
        <v>7</v>
      </c>
      <c r="G17" s="42">
        <v>0</v>
      </c>
      <c r="H17" s="42">
        <v>71</v>
      </c>
      <c r="I17" s="42">
        <v>2</v>
      </c>
      <c r="J17" s="42">
        <v>640</v>
      </c>
      <c r="K17" s="66">
        <f t="shared" si="2"/>
        <v>786</v>
      </c>
    </row>
    <row r="18" spans="1:11" x14ac:dyDescent="0.25">
      <c r="A18" s="42" t="s">
        <v>481</v>
      </c>
      <c r="B18" s="42">
        <v>15</v>
      </c>
      <c r="C18" s="42">
        <v>13</v>
      </c>
      <c r="D18" s="42">
        <v>9</v>
      </c>
      <c r="E18" s="42">
        <v>2</v>
      </c>
      <c r="F18" s="42">
        <v>0</v>
      </c>
      <c r="G18" s="42">
        <v>0</v>
      </c>
      <c r="H18" s="42">
        <v>41</v>
      </c>
      <c r="I18" s="42">
        <v>0</v>
      </c>
      <c r="J18" s="42">
        <v>279</v>
      </c>
      <c r="K18" s="66">
        <f t="shared" si="2"/>
        <v>359</v>
      </c>
    </row>
    <row r="19" spans="1:1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11" x14ac:dyDescent="0.25">
      <c r="A20" s="48" t="s">
        <v>56</v>
      </c>
      <c r="B20" s="48">
        <f>SUM(B14:B19)</f>
        <v>62</v>
      </c>
      <c r="C20" s="48">
        <f t="shared" ref="C20:K20" si="3">SUM(C14:C19)</f>
        <v>56</v>
      </c>
      <c r="D20" s="48">
        <f t="shared" si="3"/>
        <v>29</v>
      </c>
      <c r="E20" s="48">
        <f t="shared" si="3"/>
        <v>91</v>
      </c>
      <c r="F20" s="48">
        <f t="shared" si="3"/>
        <v>11</v>
      </c>
      <c r="G20" s="48">
        <f t="shared" si="3"/>
        <v>0</v>
      </c>
      <c r="H20" s="48"/>
      <c r="I20" s="48"/>
      <c r="J20" s="48">
        <f t="shared" si="3"/>
        <v>1475</v>
      </c>
      <c r="K20" s="48">
        <f t="shared" si="3"/>
        <v>1902</v>
      </c>
    </row>
    <row r="21" spans="1:11" ht="6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7.25" customHeight="1" x14ac:dyDescent="0.25">
      <c r="A22" s="48" t="s">
        <v>128</v>
      </c>
      <c r="B22" s="48">
        <f>+B10-B20</f>
        <v>5</v>
      </c>
      <c r="C22" s="48">
        <f t="shared" ref="C22:K22" si="4">+C10-C20</f>
        <v>49</v>
      </c>
      <c r="D22" s="48">
        <f t="shared" si="4"/>
        <v>10</v>
      </c>
      <c r="E22" s="48">
        <f t="shared" si="4"/>
        <v>20</v>
      </c>
      <c r="F22" s="48">
        <f t="shared" si="4"/>
        <v>-1</v>
      </c>
      <c r="G22" s="48">
        <f t="shared" si="4"/>
        <v>1</v>
      </c>
      <c r="H22" s="48"/>
      <c r="I22" s="48"/>
      <c r="J22" s="48">
        <f t="shared" si="4"/>
        <v>-105</v>
      </c>
      <c r="K22" s="48">
        <f t="shared" si="4"/>
        <v>14</v>
      </c>
    </row>
    <row r="23" spans="1:11" ht="18" customHeight="1" x14ac:dyDescent="0.25">
      <c r="A23" s="67" t="s">
        <v>219</v>
      </c>
      <c r="B23" s="120">
        <f t="shared" ref="B23:K23" si="5">+IFERROR(B22/B20,0)*100</f>
        <v>8.064516129032258</v>
      </c>
      <c r="C23" s="120">
        <f t="shared" si="5"/>
        <v>87.5</v>
      </c>
      <c r="D23" s="120">
        <f t="shared" si="5"/>
        <v>34.482758620689658</v>
      </c>
      <c r="E23" s="120">
        <f t="shared" si="5"/>
        <v>21.978021978021978</v>
      </c>
      <c r="F23" s="120">
        <f t="shared" si="5"/>
        <v>-9.0909090909090917</v>
      </c>
      <c r="G23" s="120">
        <f t="shared" si="5"/>
        <v>0</v>
      </c>
      <c r="H23" s="120"/>
      <c r="I23" s="120"/>
      <c r="J23" s="120">
        <f t="shared" si="5"/>
        <v>-7.1186440677966107</v>
      </c>
      <c r="K23" s="120">
        <f t="shared" si="5"/>
        <v>0.73606729758149314</v>
      </c>
    </row>
    <row r="24" spans="1:11" x14ac:dyDescent="0.25">
      <c r="J24" s="16"/>
      <c r="K24" s="16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view="pageBreakPreview" zoomScaleNormal="100" zoomScaleSheetLayoutView="100" workbookViewId="0">
      <pane xSplit="18840" topLeftCell="O1"/>
      <selection activeCell="G14" sqref="G14"/>
      <selection pane="topRight" activeCell="K21" sqref="K21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515" t="s">
        <v>220</v>
      </c>
      <c r="B1" s="515"/>
      <c r="C1" s="515"/>
      <c r="D1" s="515"/>
      <c r="E1" s="21"/>
      <c r="F1" s="21"/>
      <c r="G1" s="21"/>
      <c r="H1" s="21"/>
      <c r="I1" s="21"/>
    </row>
    <row r="2" spans="1:11" ht="19.5" thickBot="1" x14ac:dyDescent="0.35">
      <c r="A2" s="46" t="s">
        <v>208</v>
      </c>
      <c r="B2" s="21"/>
      <c r="C2" s="21"/>
      <c r="D2" s="21"/>
      <c r="E2" s="21"/>
      <c r="F2" s="21"/>
      <c r="G2" s="21"/>
      <c r="H2" s="21"/>
      <c r="I2" s="21"/>
    </row>
    <row r="3" spans="1:11" ht="16.5" thickBot="1" x14ac:dyDescent="0.3">
      <c r="A3" s="113" t="s">
        <v>221</v>
      </c>
      <c r="B3" s="81" t="s">
        <v>222</v>
      </c>
      <c r="C3" s="81" t="s">
        <v>223</v>
      </c>
      <c r="D3" s="106" t="s">
        <v>224</v>
      </c>
      <c r="E3" s="10"/>
      <c r="F3" s="10"/>
      <c r="G3" s="10"/>
      <c r="H3" s="39"/>
      <c r="I3" s="39"/>
      <c r="K3" s="7"/>
    </row>
    <row r="4" spans="1:11" x14ac:dyDescent="0.25">
      <c r="A4" s="69" t="s">
        <v>473</v>
      </c>
      <c r="B4" s="69">
        <v>0</v>
      </c>
      <c r="C4" s="69">
        <v>0</v>
      </c>
      <c r="D4" s="69">
        <v>0</v>
      </c>
      <c r="E4" s="7"/>
      <c r="F4" s="7"/>
      <c r="G4" s="7"/>
      <c r="H4" s="7"/>
      <c r="I4" s="7"/>
      <c r="K4" s="7"/>
    </row>
    <row r="5" spans="1:11" x14ac:dyDescent="0.25">
      <c r="A5" s="2" t="s">
        <v>475</v>
      </c>
      <c r="B5" s="2">
        <v>0</v>
      </c>
      <c r="C5" s="2">
        <v>0</v>
      </c>
      <c r="D5" s="2">
        <v>0</v>
      </c>
      <c r="E5" s="7"/>
      <c r="F5" s="7"/>
      <c r="G5" s="7"/>
      <c r="H5" s="7"/>
      <c r="I5" s="7"/>
      <c r="K5" s="8"/>
    </row>
    <row r="6" spans="1:11" x14ac:dyDescent="0.25">
      <c r="A6" s="2" t="s">
        <v>477</v>
      </c>
      <c r="B6" s="2">
        <v>0</v>
      </c>
      <c r="C6" s="2">
        <v>0</v>
      </c>
      <c r="D6" s="2">
        <v>0</v>
      </c>
      <c r="E6" s="7"/>
      <c r="F6" s="7"/>
      <c r="G6" s="7"/>
      <c r="H6" s="7"/>
      <c r="I6" s="7"/>
      <c r="K6" s="8"/>
    </row>
    <row r="7" spans="1:11" x14ac:dyDescent="0.25">
      <c r="A7" s="2" t="s">
        <v>479</v>
      </c>
      <c r="B7" s="2">
        <v>0</v>
      </c>
      <c r="C7" s="2">
        <v>3</v>
      </c>
      <c r="D7" s="2">
        <v>0</v>
      </c>
      <c r="E7" s="7"/>
      <c r="F7" s="7"/>
      <c r="G7" s="7"/>
      <c r="H7" s="7"/>
      <c r="I7" s="7"/>
      <c r="K7" s="8"/>
    </row>
    <row r="8" spans="1:11" x14ac:dyDescent="0.25">
      <c r="A8" s="2" t="s">
        <v>481</v>
      </c>
      <c r="B8" s="2">
        <v>17</v>
      </c>
      <c r="C8" s="2">
        <v>5</v>
      </c>
      <c r="D8" s="2">
        <v>25</v>
      </c>
      <c r="E8" s="7"/>
      <c r="F8" s="7"/>
      <c r="G8" s="7"/>
      <c r="H8" s="7"/>
      <c r="I8" s="7"/>
      <c r="K8" s="8"/>
    </row>
    <row r="9" spans="1:11" x14ac:dyDescent="0.25">
      <c r="A9" s="2"/>
      <c r="B9" s="2"/>
      <c r="C9" s="2"/>
      <c r="D9" s="2"/>
      <c r="E9" s="7"/>
      <c r="F9" s="7"/>
      <c r="G9" s="7"/>
      <c r="H9" s="7"/>
      <c r="I9" s="7"/>
      <c r="K9" s="8"/>
    </row>
    <row r="10" spans="1:11" x14ac:dyDescent="0.25">
      <c r="A10" s="48" t="s">
        <v>56</v>
      </c>
      <c r="B10" s="48">
        <f>SUM(B4:B9)</f>
        <v>17</v>
      </c>
      <c r="C10" s="48">
        <f>SUM(C4:C9)</f>
        <v>8</v>
      </c>
      <c r="D10" s="48">
        <f>SUM(D4:D9)</f>
        <v>25</v>
      </c>
      <c r="E10" s="7"/>
      <c r="F10" s="7"/>
      <c r="G10" s="7"/>
      <c r="H10" s="7"/>
      <c r="I10" s="7"/>
      <c r="K10" s="8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K11" s="8"/>
    </row>
    <row r="12" spans="1:11" ht="16.5" thickBot="1" x14ac:dyDescent="0.3">
      <c r="A12" s="46" t="s">
        <v>218</v>
      </c>
      <c r="B12" s="7"/>
      <c r="C12" s="7"/>
      <c r="D12" s="7"/>
      <c r="E12" s="7"/>
      <c r="F12" s="7"/>
      <c r="G12" s="7"/>
      <c r="H12" s="7"/>
      <c r="I12" s="7"/>
      <c r="K12" s="8"/>
    </row>
    <row r="13" spans="1:11" ht="16.5" thickBot="1" x14ac:dyDescent="0.3">
      <c r="A13" s="113" t="s">
        <v>221</v>
      </c>
      <c r="B13" s="81" t="s">
        <v>222</v>
      </c>
      <c r="C13" s="81" t="s">
        <v>223</v>
      </c>
      <c r="D13" s="106" t="s">
        <v>224</v>
      </c>
      <c r="E13" s="7"/>
      <c r="F13" s="7"/>
      <c r="G13" s="7"/>
      <c r="H13" s="7"/>
      <c r="I13" s="7"/>
      <c r="K13" s="8"/>
    </row>
    <row r="14" spans="1:11" x14ac:dyDescent="0.25">
      <c r="A14" s="69" t="s">
        <v>473</v>
      </c>
      <c r="B14" s="69">
        <v>0</v>
      </c>
      <c r="C14" s="69">
        <v>0</v>
      </c>
      <c r="D14" s="69">
        <v>0</v>
      </c>
      <c r="E14" s="7"/>
      <c r="F14" s="7"/>
      <c r="G14" s="7"/>
      <c r="H14" s="7"/>
      <c r="I14" s="7"/>
      <c r="K14" s="8"/>
    </row>
    <row r="15" spans="1:11" x14ac:dyDescent="0.25">
      <c r="A15" s="2" t="s">
        <v>475</v>
      </c>
      <c r="B15" s="2">
        <v>0</v>
      </c>
      <c r="C15" s="2">
        <v>0</v>
      </c>
      <c r="D15" s="2">
        <v>0</v>
      </c>
      <c r="E15" s="7"/>
      <c r="F15" s="7"/>
      <c r="G15" s="7"/>
      <c r="H15" s="7"/>
      <c r="I15" s="7"/>
      <c r="K15" s="8"/>
    </row>
    <row r="16" spans="1:11" x14ac:dyDescent="0.25">
      <c r="A16" s="2" t="s">
        <v>477</v>
      </c>
      <c r="B16" s="2">
        <v>0</v>
      </c>
      <c r="C16" s="2">
        <v>0</v>
      </c>
      <c r="D16" s="2">
        <v>0</v>
      </c>
      <c r="E16" s="7"/>
      <c r="F16" s="7"/>
      <c r="G16" s="7"/>
      <c r="H16" s="7"/>
      <c r="I16" s="7"/>
      <c r="K16" s="8"/>
    </row>
    <row r="17" spans="1:11" x14ac:dyDescent="0.25">
      <c r="A17" s="2" t="s">
        <v>479</v>
      </c>
      <c r="B17" s="2"/>
      <c r="C17" s="2"/>
      <c r="D17" s="2"/>
      <c r="E17" s="7"/>
      <c r="F17" s="7"/>
      <c r="G17" s="7"/>
      <c r="H17" s="7"/>
      <c r="I17" s="7"/>
      <c r="K17" s="8"/>
    </row>
    <row r="18" spans="1:11" x14ac:dyDescent="0.25">
      <c r="A18" s="2" t="s">
        <v>481</v>
      </c>
      <c r="B18" s="2">
        <v>35</v>
      </c>
      <c r="C18" s="2">
        <v>24</v>
      </c>
      <c r="D18" s="2">
        <v>24</v>
      </c>
      <c r="E18" s="7"/>
      <c r="F18" s="7"/>
      <c r="G18" s="7"/>
      <c r="H18" s="7"/>
      <c r="I18" s="7"/>
      <c r="K18" s="8"/>
    </row>
    <row r="19" spans="1:11" x14ac:dyDescent="0.25">
      <c r="A19" s="2"/>
      <c r="B19" s="2"/>
      <c r="C19" s="2"/>
      <c r="D19" s="2"/>
      <c r="E19" s="7"/>
      <c r="F19" s="7"/>
      <c r="G19" s="7"/>
      <c r="H19" s="7"/>
      <c r="I19" s="7"/>
      <c r="K19" s="8"/>
    </row>
    <row r="20" spans="1:11" x14ac:dyDescent="0.25">
      <c r="A20" s="48" t="s">
        <v>56</v>
      </c>
      <c r="B20" s="48">
        <f>SUM(B14:B19)</f>
        <v>35</v>
      </c>
      <c r="C20" s="48">
        <f>SUM(C14:C19)</f>
        <v>24</v>
      </c>
      <c r="D20" s="48">
        <f>SUM(D14:D19)</f>
        <v>24</v>
      </c>
      <c r="E20" s="7"/>
      <c r="F20" s="7"/>
      <c r="G20" s="7"/>
      <c r="H20" s="7"/>
      <c r="I20" s="7"/>
      <c r="K20" s="8"/>
    </row>
    <row r="21" spans="1:11" x14ac:dyDescent="0.25">
      <c r="B21" s="7"/>
      <c r="C21" s="7"/>
      <c r="D21" s="7"/>
      <c r="E21" s="7"/>
      <c r="F21" s="7"/>
      <c r="G21" s="7"/>
      <c r="H21" s="7"/>
      <c r="I21" s="7"/>
      <c r="K21" s="8"/>
    </row>
    <row r="22" spans="1:11" x14ac:dyDescent="0.25">
      <c r="A22" s="48" t="s">
        <v>128</v>
      </c>
      <c r="B22" s="48">
        <f>+B10-B20</f>
        <v>-18</v>
      </c>
      <c r="C22" s="48">
        <f>+C10-C20</f>
        <v>-16</v>
      </c>
      <c r="D22" s="48">
        <f>+D10-D20</f>
        <v>1</v>
      </c>
      <c r="E22" s="7"/>
      <c r="F22" s="7"/>
      <c r="G22" s="7"/>
      <c r="H22" s="7"/>
      <c r="I22" s="7"/>
      <c r="K22" s="8"/>
    </row>
    <row r="23" spans="1:11" x14ac:dyDescent="0.25">
      <c r="A23" s="67" t="s">
        <v>219</v>
      </c>
      <c r="B23" s="120">
        <f>+IFERROR(B22/B20,0)*100</f>
        <v>-51.428571428571423</v>
      </c>
      <c r="C23" s="120">
        <f>+IFERROR(C22/C20,0)*100</f>
        <v>-66.666666666666657</v>
      </c>
      <c r="D23" s="120">
        <f>+IFERROR(D22/D20,0)*100</f>
        <v>4.1666666666666661</v>
      </c>
      <c r="E23" s="7"/>
      <c r="F23" s="7"/>
      <c r="G23" s="7"/>
      <c r="H23" s="7"/>
      <c r="I23" s="7"/>
      <c r="K23" s="8"/>
    </row>
    <row r="24" spans="1:11" x14ac:dyDescent="0.25">
      <c r="K24" s="8"/>
    </row>
    <row r="25" spans="1:11" x14ac:dyDescent="0.25">
      <c r="K25" s="8"/>
    </row>
    <row r="26" spans="1:11" x14ac:dyDescent="0.25">
      <c r="K26" s="8"/>
    </row>
    <row r="27" spans="1:11" x14ac:dyDescent="0.25">
      <c r="K27" s="8"/>
    </row>
    <row r="28" spans="1:11" x14ac:dyDescent="0.25">
      <c r="K28" s="8"/>
    </row>
    <row r="29" spans="1:11" x14ac:dyDescent="0.25">
      <c r="K29" s="8"/>
    </row>
    <row r="30" spans="1:11" x14ac:dyDescent="0.25">
      <c r="K30" s="8"/>
    </row>
    <row r="31" spans="1:11" x14ac:dyDescent="0.25">
      <c r="K31" s="8"/>
    </row>
    <row r="32" spans="1:11" x14ac:dyDescent="0.25">
      <c r="K32" s="8"/>
    </row>
    <row r="33" spans="11:11" x14ac:dyDescent="0.25">
      <c r="K33" s="8"/>
    </row>
    <row r="34" spans="11:11" x14ac:dyDescent="0.25">
      <c r="K34" s="8"/>
    </row>
    <row r="35" spans="11:11" x14ac:dyDescent="0.25">
      <c r="K35" s="8"/>
    </row>
    <row r="36" spans="11:11" x14ac:dyDescent="0.25">
      <c r="K36" s="8"/>
    </row>
    <row r="37" spans="11:11" x14ac:dyDescent="0.25">
      <c r="K37" s="8"/>
    </row>
    <row r="38" spans="11:11" x14ac:dyDescent="0.25">
      <c r="K38" s="9"/>
    </row>
    <row r="39" spans="11:11" x14ac:dyDescent="0.25">
      <c r="K39" s="7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horizontalDpi="4294967295" verticalDpi="4294967295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selection sqref="A1:F1"/>
    </sheetView>
  </sheetViews>
  <sheetFormatPr defaultRowHeight="15.75" x14ac:dyDescent="0.25"/>
  <cols>
    <col min="1" max="1" width="19.5" customWidth="1"/>
    <col min="2" max="2" width="20.25" customWidth="1"/>
    <col min="3" max="3" width="36.25" customWidth="1"/>
    <col min="4" max="4" width="11" customWidth="1"/>
    <col min="5" max="5" width="12" customWidth="1"/>
  </cols>
  <sheetData>
    <row r="1" spans="1:6" ht="28.5" customHeight="1" x14ac:dyDescent="0.3">
      <c r="A1" s="516" t="s">
        <v>1389</v>
      </c>
      <c r="B1" s="517"/>
      <c r="C1" s="517"/>
      <c r="D1" s="517"/>
      <c r="E1" s="517"/>
      <c r="F1" s="517"/>
    </row>
    <row r="2" spans="1:6" ht="16.5" thickBot="1" x14ac:dyDescent="0.3">
      <c r="A2" s="353" t="s">
        <v>225</v>
      </c>
      <c r="B2" s="354"/>
      <c r="C2" s="354"/>
      <c r="D2" s="354"/>
      <c r="E2" s="354"/>
      <c r="F2" s="354"/>
    </row>
    <row r="3" spans="1:6" ht="32.25" thickBot="1" x14ac:dyDescent="0.3">
      <c r="A3" s="108" t="s">
        <v>119</v>
      </c>
      <c r="B3" s="73" t="s">
        <v>71</v>
      </c>
      <c r="C3" s="73" t="s">
        <v>226</v>
      </c>
      <c r="D3" s="73" t="s">
        <v>227</v>
      </c>
      <c r="E3" s="73" t="s">
        <v>228</v>
      </c>
      <c r="F3" s="74" t="s">
        <v>229</v>
      </c>
    </row>
    <row r="4" spans="1:6" ht="31.5" x14ac:dyDescent="0.25">
      <c r="A4" s="358" t="s">
        <v>1193</v>
      </c>
      <c r="B4" s="334" t="s">
        <v>456</v>
      </c>
      <c r="C4" s="358" t="s">
        <v>1194</v>
      </c>
      <c r="D4" s="359" t="s">
        <v>536</v>
      </c>
      <c r="E4" s="359" t="s">
        <v>1195</v>
      </c>
      <c r="F4" s="360" t="s">
        <v>1196</v>
      </c>
    </row>
    <row r="5" spans="1:6" x14ac:dyDescent="0.25">
      <c r="A5" s="358" t="s">
        <v>1193</v>
      </c>
      <c r="B5" s="334" t="s">
        <v>350</v>
      </c>
      <c r="C5" s="358" t="s">
        <v>1197</v>
      </c>
      <c r="D5" s="361" t="s">
        <v>1198</v>
      </c>
      <c r="E5" s="361" t="s">
        <v>1195</v>
      </c>
      <c r="F5" s="361" t="s">
        <v>1196</v>
      </c>
    </row>
    <row r="6" spans="1:6" x14ac:dyDescent="0.25">
      <c r="A6" s="358" t="s">
        <v>1193</v>
      </c>
      <c r="B6" s="334" t="s">
        <v>455</v>
      </c>
      <c r="C6" s="358" t="s">
        <v>455</v>
      </c>
      <c r="D6" s="361" t="s">
        <v>1198</v>
      </c>
      <c r="E6" s="361" t="s">
        <v>1195</v>
      </c>
      <c r="F6" s="361" t="s">
        <v>1196</v>
      </c>
    </row>
    <row r="7" spans="1:6" x14ac:dyDescent="0.25">
      <c r="A7" s="362" t="s">
        <v>1193</v>
      </c>
      <c r="B7" s="363" t="s">
        <v>333</v>
      </c>
      <c r="C7" s="362" t="s">
        <v>333</v>
      </c>
      <c r="D7" s="364" t="s">
        <v>1198</v>
      </c>
      <c r="E7" s="364" t="s">
        <v>1195</v>
      </c>
      <c r="F7" s="364" t="s">
        <v>1196</v>
      </c>
    </row>
    <row r="8" spans="1:6" x14ac:dyDescent="0.25">
      <c r="A8" s="362" t="s">
        <v>1193</v>
      </c>
      <c r="B8" s="363" t="s">
        <v>441</v>
      </c>
      <c r="C8" s="362" t="s">
        <v>1199</v>
      </c>
      <c r="D8" s="364" t="s">
        <v>1198</v>
      </c>
      <c r="E8" s="364" t="s">
        <v>1195</v>
      </c>
      <c r="F8" s="364" t="s">
        <v>1196</v>
      </c>
    </row>
    <row r="9" spans="1:6" ht="31.5" x14ac:dyDescent="0.25">
      <c r="A9" s="362" t="s">
        <v>1193</v>
      </c>
      <c r="B9" s="363" t="s">
        <v>360</v>
      </c>
      <c r="C9" s="362" t="s">
        <v>1200</v>
      </c>
      <c r="D9" s="364" t="s">
        <v>1198</v>
      </c>
      <c r="E9" s="364" t="s">
        <v>1195</v>
      </c>
      <c r="F9" s="364" t="s">
        <v>1196</v>
      </c>
    </row>
    <row r="10" spans="1:6" ht="31.5" x14ac:dyDescent="0.25">
      <c r="A10" s="362" t="s">
        <v>1193</v>
      </c>
      <c r="B10" s="363" t="s">
        <v>467</v>
      </c>
      <c r="C10" s="362" t="s">
        <v>1201</v>
      </c>
      <c r="D10" s="364" t="s">
        <v>536</v>
      </c>
      <c r="E10" s="364" t="s">
        <v>1195</v>
      </c>
      <c r="F10" s="364" t="s">
        <v>1196</v>
      </c>
    </row>
    <row r="11" spans="1:6" ht="31.5" x14ac:dyDescent="0.25">
      <c r="A11" s="362" t="s">
        <v>1193</v>
      </c>
      <c r="B11" s="363" t="s">
        <v>467</v>
      </c>
      <c r="C11" s="362" t="s">
        <v>1202</v>
      </c>
      <c r="D11" s="364" t="s">
        <v>536</v>
      </c>
      <c r="E11" s="364" t="s">
        <v>1195</v>
      </c>
      <c r="F11" s="364" t="s">
        <v>1196</v>
      </c>
    </row>
    <row r="12" spans="1:6" ht="31.5" x14ac:dyDescent="0.25">
      <c r="A12" s="362" t="s">
        <v>1193</v>
      </c>
      <c r="B12" s="363" t="s">
        <v>467</v>
      </c>
      <c r="C12" s="362" t="s">
        <v>1203</v>
      </c>
      <c r="D12" s="364" t="s">
        <v>536</v>
      </c>
      <c r="E12" s="364" t="s">
        <v>1195</v>
      </c>
      <c r="F12" s="364" t="s">
        <v>1196</v>
      </c>
    </row>
    <row r="13" spans="1:6" ht="31.5" x14ac:dyDescent="0.25">
      <c r="A13" s="362" t="s">
        <v>1193</v>
      </c>
      <c r="B13" s="363" t="s">
        <v>467</v>
      </c>
      <c r="C13" s="362" t="s">
        <v>1204</v>
      </c>
      <c r="D13" s="364" t="s">
        <v>536</v>
      </c>
      <c r="E13" s="364" t="s">
        <v>1195</v>
      </c>
      <c r="F13" s="364" t="s">
        <v>1196</v>
      </c>
    </row>
    <row r="14" spans="1:6" ht="31.5" x14ac:dyDescent="0.25">
      <c r="A14" s="362" t="s">
        <v>1193</v>
      </c>
      <c r="B14" s="363" t="s">
        <v>467</v>
      </c>
      <c r="C14" s="362" t="s">
        <v>1205</v>
      </c>
      <c r="D14" s="364" t="s">
        <v>536</v>
      </c>
      <c r="E14" s="364" t="s">
        <v>1195</v>
      </c>
      <c r="F14" s="364" t="s">
        <v>1196</v>
      </c>
    </row>
    <row r="15" spans="1:6" ht="31.5" x14ac:dyDescent="0.25">
      <c r="A15" s="362" t="s">
        <v>1193</v>
      </c>
      <c r="B15" s="363" t="s">
        <v>467</v>
      </c>
      <c r="C15" s="362" t="s">
        <v>1206</v>
      </c>
      <c r="D15" s="364" t="s">
        <v>536</v>
      </c>
      <c r="E15" s="364" t="s">
        <v>1195</v>
      </c>
      <c r="F15" s="364" t="s">
        <v>1196</v>
      </c>
    </row>
    <row r="16" spans="1:6" ht="31.5" x14ac:dyDescent="0.25">
      <c r="A16" s="358" t="s">
        <v>1193</v>
      </c>
      <c r="B16" s="363" t="s">
        <v>467</v>
      </c>
      <c r="C16" s="358" t="s">
        <v>1207</v>
      </c>
      <c r="D16" s="361" t="s">
        <v>536</v>
      </c>
      <c r="E16" s="361" t="s">
        <v>1195</v>
      </c>
      <c r="F16" s="361" t="s">
        <v>1196</v>
      </c>
    </row>
    <row r="17" spans="1:6" ht="31.5" x14ac:dyDescent="0.25">
      <c r="A17" s="358" t="s">
        <v>1193</v>
      </c>
      <c r="B17" s="363" t="s">
        <v>467</v>
      </c>
      <c r="C17" s="358" t="s">
        <v>1208</v>
      </c>
      <c r="D17" s="361" t="s">
        <v>536</v>
      </c>
      <c r="E17" s="361" t="s">
        <v>1195</v>
      </c>
      <c r="F17" s="361" t="s">
        <v>1196</v>
      </c>
    </row>
    <row r="18" spans="1:6" ht="31.5" x14ac:dyDescent="0.25">
      <c r="A18" s="358" t="s">
        <v>1209</v>
      </c>
      <c r="B18" s="334" t="s">
        <v>462</v>
      </c>
      <c r="C18" s="334" t="s">
        <v>462</v>
      </c>
      <c r="D18" s="365" t="s">
        <v>536</v>
      </c>
      <c r="E18" s="365" t="s">
        <v>1195</v>
      </c>
      <c r="F18" s="365" t="s">
        <v>1196</v>
      </c>
    </row>
    <row r="19" spans="1:6" ht="31.5" x14ac:dyDescent="0.25">
      <c r="A19" s="358" t="s">
        <v>1209</v>
      </c>
      <c r="B19" s="334" t="s">
        <v>464</v>
      </c>
      <c r="C19" s="334" t="s">
        <v>464</v>
      </c>
      <c r="D19" s="365" t="s">
        <v>536</v>
      </c>
      <c r="E19" s="365" t="s">
        <v>1195</v>
      </c>
      <c r="F19" s="365" t="s">
        <v>1196</v>
      </c>
    </row>
    <row r="20" spans="1:6" ht="31.5" x14ac:dyDescent="0.25">
      <c r="A20" s="358" t="s">
        <v>1209</v>
      </c>
      <c r="B20" s="334" t="s">
        <v>465</v>
      </c>
      <c r="C20" s="334" t="s">
        <v>465</v>
      </c>
      <c r="D20" s="365" t="s">
        <v>1198</v>
      </c>
      <c r="E20" s="365" t="s">
        <v>1195</v>
      </c>
      <c r="F20" s="365" t="s">
        <v>1196</v>
      </c>
    </row>
    <row r="21" spans="1:6" ht="31.5" x14ac:dyDescent="0.25">
      <c r="A21" s="358" t="s">
        <v>1209</v>
      </c>
      <c r="B21" s="334" t="s">
        <v>465</v>
      </c>
      <c r="C21" s="334" t="s">
        <v>1210</v>
      </c>
      <c r="D21" s="365" t="s">
        <v>536</v>
      </c>
      <c r="E21" s="365" t="s">
        <v>1195</v>
      </c>
      <c r="F21" s="365" t="s">
        <v>1196</v>
      </c>
    </row>
    <row r="22" spans="1:6" ht="31.5" x14ac:dyDescent="0.25">
      <c r="A22" s="358" t="s">
        <v>1209</v>
      </c>
      <c r="B22" s="334" t="s">
        <v>470</v>
      </c>
      <c r="C22" s="334" t="s">
        <v>1211</v>
      </c>
      <c r="D22" s="365" t="s">
        <v>1198</v>
      </c>
      <c r="E22" s="365" t="s">
        <v>1195</v>
      </c>
      <c r="F22" s="365" t="s">
        <v>1196</v>
      </c>
    </row>
    <row r="23" spans="1:6" ht="31.5" x14ac:dyDescent="0.25">
      <c r="A23" s="334" t="s">
        <v>1212</v>
      </c>
      <c r="B23" s="334" t="s">
        <v>458</v>
      </c>
      <c r="C23" s="334" t="s">
        <v>1213</v>
      </c>
      <c r="D23" s="365" t="s">
        <v>536</v>
      </c>
      <c r="E23" s="365" t="s">
        <v>1214</v>
      </c>
      <c r="F23" s="365" t="s">
        <v>1196</v>
      </c>
    </row>
    <row r="24" spans="1:6" ht="31.5" x14ac:dyDescent="0.25">
      <c r="A24" s="334" t="s">
        <v>1212</v>
      </c>
      <c r="B24" s="334" t="s">
        <v>467</v>
      </c>
      <c r="C24" s="334" t="s">
        <v>1215</v>
      </c>
      <c r="D24" s="365" t="s">
        <v>536</v>
      </c>
      <c r="E24" s="365" t="s">
        <v>1214</v>
      </c>
      <c r="F24" s="365" t="s">
        <v>1196</v>
      </c>
    </row>
    <row r="25" spans="1:6" ht="31.5" x14ac:dyDescent="0.25">
      <c r="A25" s="334" t="s">
        <v>1212</v>
      </c>
      <c r="B25" s="334" t="s">
        <v>458</v>
      </c>
      <c r="C25" s="334" t="s">
        <v>1216</v>
      </c>
      <c r="D25" s="365" t="s">
        <v>536</v>
      </c>
      <c r="E25" s="365" t="s">
        <v>1214</v>
      </c>
      <c r="F25" s="365" t="s">
        <v>1196</v>
      </c>
    </row>
    <row r="26" spans="1:6" ht="31.5" x14ac:dyDescent="0.25">
      <c r="A26" s="334" t="s">
        <v>1212</v>
      </c>
      <c r="B26" s="334" t="s">
        <v>457</v>
      </c>
      <c r="C26" s="334" t="s">
        <v>1217</v>
      </c>
      <c r="D26" s="365" t="s">
        <v>536</v>
      </c>
      <c r="E26" s="365" t="s">
        <v>1218</v>
      </c>
      <c r="F26" s="365" t="s">
        <v>1219</v>
      </c>
    </row>
    <row r="27" spans="1:6" ht="31.5" x14ac:dyDescent="0.25">
      <c r="A27" s="334" t="s">
        <v>1212</v>
      </c>
      <c r="B27" s="334" t="s">
        <v>458</v>
      </c>
      <c r="C27" s="334" t="s">
        <v>1220</v>
      </c>
      <c r="D27" s="365" t="s">
        <v>536</v>
      </c>
      <c r="E27" s="365" t="s">
        <v>1221</v>
      </c>
      <c r="F27" s="365" t="s">
        <v>1219</v>
      </c>
    </row>
    <row r="28" spans="1:6" ht="31.5" x14ac:dyDescent="0.25">
      <c r="A28" s="334" t="s">
        <v>1212</v>
      </c>
      <c r="B28" s="334" t="s">
        <v>458</v>
      </c>
      <c r="C28" s="334" t="s">
        <v>1222</v>
      </c>
      <c r="D28" s="365" t="s">
        <v>536</v>
      </c>
      <c r="E28" s="365" t="s">
        <v>1223</v>
      </c>
      <c r="F28" s="365" t="s">
        <v>1219</v>
      </c>
    </row>
    <row r="29" spans="1:6" ht="31.5" x14ac:dyDescent="0.25">
      <c r="A29" s="334" t="s">
        <v>1212</v>
      </c>
      <c r="B29" s="334" t="s">
        <v>467</v>
      </c>
      <c r="C29" s="334" t="s">
        <v>1224</v>
      </c>
      <c r="D29" s="365" t="s">
        <v>536</v>
      </c>
      <c r="E29" s="365" t="s">
        <v>1214</v>
      </c>
      <c r="F29" s="365" t="s">
        <v>1219</v>
      </c>
    </row>
    <row r="30" spans="1:6" x14ac:dyDescent="0.25">
      <c r="A30" s="334" t="s">
        <v>1225</v>
      </c>
      <c r="B30" s="334" t="s">
        <v>458</v>
      </c>
      <c r="C30" s="334" t="s">
        <v>1226</v>
      </c>
      <c r="D30" s="365" t="s">
        <v>1198</v>
      </c>
      <c r="E30" s="365" t="s">
        <v>1227</v>
      </c>
      <c r="F30" s="365" t="s">
        <v>1219</v>
      </c>
    </row>
    <row r="31" spans="1:6" x14ac:dyDescent="0.25">
      <c r="A31" s="334" t="s">
        <v>1225</v>
      </c>
      <c r="B31" s="334" t="s">
        <v>317</v>
      </c>
      <c r="C31" s="334" t="s">
        <v>1228</v>
      </c>
      <c r="D31" s="365" t="s">
        <v>1198</v>
      </c>
      <c r="E31" s="365" t="s">
        <v>1195</v>
      </c>
      <c r="F31" s="365" t="s">
        <v>1219</v>
      </c>
    </row>
    <row r="32" spans="1:6" x14ac:dyDescent="0.25">
      <c r="A32" s="334" t="s">
        <v>1225</v>
      </c>
      <c r="B32" s="334" t="s">
        <v>317</v>
      </c>
      <c r="C32" s="334" t="s">
        <v>1229</v>
      </c>
      <c r="D32" s="365" t="s">
        <v>536</v>
      </c>
      <c r="E32" s="365" t="s">
        <v>1195</v>
      </c>
      <c r="F32" s="365" t="s">
        <v>1219</v>
      </c>
    </row>
    <row r="33" spans="1:6" x14ac:dyDescent="0.25">
      <c r="A33" s="334" t="s">
        <v>1225</v>
      </c>
      <c r="B33" s="334" t="s">
        <v>459</v>
      </c>
      <c r="C33" s="334" t="s">
        <v>1230</v>
      </c>
      <c r="D33" s="365" t="s">
        <v>536</v>
      </c>
      <c r="E33" s="365" t="s">
        <v>1195</v>
      </c>
      <c r="F33" s="365" t="s">
        <v>1219</v>
      </c>
    </row>
    <row r="34" spans="1:6" x14ac:dyDescent="0.25">
      <c r="A34" s="334" t="s">
        <v>1225</v>
      </c>
      <c r="B34" s="334" t="s">
        <v>458</v>
      </c>
      <c r="C34" s="334" t="s">
        <v>1231</v>
      </c>
      <c r="D34" s="365" t="s">
        <v>1198</v>
      </c>
      <c r="E34" s="365" t="s">
        <v>1195</v>
      </c>
      <c r="F34" s="365" t="s">
        <v>1219</v>
      </c>
    </row>
    <row r="35" spans="1:6" x14ac:dyDescent="0.25">
      <c r="A35" s="334" t="s">
        <v>1225</v>
      </c>
      <c r="B35" s="334" t="s">
        <v>317</v>
      </c>
      <c r="C35" s="334" t="s">
        <v>518</v>
      </c>
      <c r="D35" s="365" t="s">
        <v>536</v>
      </c>
      <c r="E35" s="365" t="s">
        <v>1195</v>
      </c>
      <c r="F35" s="365" t="s">
        <v>1219</v>
      </c>
    </row>
    <row r="36" spans="1:6" x14ac:dyDescent="0.25">
      <c r="A36" s="334" t="s">
        <v>1225</v>
      </c>
      <c r="B36" s="334" t="s">
        <v>459</v>
      </c>
      <c r="C36" s="334" t="s">
        <v>1232</v>
      </c>
      <c r="D36" s="365" t="s">
        <v>1198</v>
      </c>
      <c r="E36" s="365" t="s">
        <v>1195</v>
      </c>
      <c r="F36" s="365" t="s">
        <v>1219</v>
      </c>
    </row>
    <row r="37" spans="1:6" x14ac:dyDescent="0.25">
      <c r="A37" s="334" t="s">
        <v>1225</v>
      </c>
      <c r="B37" s="334" t="s">
        <v>463</v>
      </c>
      <c r="C37" s="334" t="s">
        <v>1233</v>
      </c>
      <c r="D37" s="365" t="s">
        <v>1198</v>
      </c>
      <c r="E37" s="365" t="s">
        <v>1195</v>
      </c>
      <c r="F37" s="365" t="s">
        <v>1219</v>
      </c>
    </row>
    <row r="38" spans="1:6" x14ac:dyDescent="0.25">
      <c r="A38" s="334" t="s">
        <v>1225</v>
      </c>
      <c r="B38" s="334" t="s">
        <v>317</v>
      </c>
      <c r="C38" s="334" t="s">
        <v>317</v>
      </c>
      <c r="D38" s="365" t="s">
        <v>536</v>
      </c>
      <c r="E38" s="365" t="s">
        <v>1195</v>
      </c>
      <c r="F38" s="365" t="s">
        <v>1219</v>
      </c>
    </row>
    <row r="39" spans="1:6" x14ac:dyDescent="0.25">
      <c r="A39" s="334" t="s">
        <v>1225</v>
      </c>
      <c r="B39" s="334" t="s">
        <v>459</v>
      </c>
      <c r="C39" s="334" t="s">
        <v>520</v>
      </c>
      <c r="D39" s="365" t="s">
        <v>1198</v>
      </c>
      <c r="E39" s="365" t="s">
        <v>1195</v>
      </c>
      <c r="F39" s="365" t="s">
        <v>1219</v>
      </c>
    </row>
    <row r="40" spans="1:6" x14ac:dyDescent="0.25">
      <c r="A40" s="334" t="s">
        <v>1225</v>
      </c>
      <c r="B40" s="334" t="s">
        <v>459</v>
      </c>
      <c r="C40" s="334" t="s">
        <v>1234</v>
      </c>
      <c r="D40" s="365" t="s">
        <v>1235</v>
      </c>
      <c r="E40" s="365" t="s">
        <v>1195</v>
      </c>
      <c r="F40" s="365" t="s">
        <v>1219</v>
      </c>
    </row>
    <row r="41" spans="1:6" x14ac:dyDescent="0.25">
      <c r="A41" s="334" t="s">
        <v>1225</v>
      </c>
      <c r="B41" s="334" t="s">
        <v>469</v>
      </c>
      <c r="C41" s="334" t="s">
        <v>522</v>
      </c>
      <c r="D41" s="365" t="s">
        <v>1198</v>
      </c>
      <c r="E41" s="365" t="s">
        <v>1195</v>
      </c>
      <c r="F41" s="365" t="s">
        <v>1219</v>
      </c>
    </row>
    <row r="42" spans="1:6" ht="31.5" x14ac:dyDescent="0.25">
      <c r="A42" s="334" t="s">
        <v>1225</v>
      </c>
      <c r="B42" s="334" t="s">
        <v>461</v>
      </c>
      <c r="C42" s="334" t="s">
        <v>1236</v>
      </c>
      <c r="D42" s="365" t="s">
        <v>1198</v>
      </c>
      <c r="E42" s="365" t="s">
        <v>1195</v>
      </c>
      <c r="F42" s="365" t="s">
        <v>1219</v>
      </c>
    </row>
    <row r="43" spans="1:6" ht="31.5" x14ac:dyDescent="0.25">
      <c r="A43" s="334" t="s">
        <v>1225</v>
      </c>
      <c r="B43" s="334" t="s">
        <v>461</v>
      </c>
      <c r="C43" s="334" t="s">
        <v>1237</v>
      </c>
      <c r="D43" s="365" t="s">
        <v>536</v>
      </c>
      <c r="E43" s="365" t="s">
        <v>1238</v>
      </c>
      <c r="F43" s="365" t="s">
        <v>1219</v>
      </c>
    </row>
    <row r="44" spans="1:6" x14ac:dyDescent="0.25">
      <c r="A44" s="334" t="s">
        <v>1225</v>
      </c>
      <c r="B44" s="334" t="s">
        <v>459</v>
      </c>
      <c r="C44" s="334" t="s">
        <v>1239</v>
      </c>
      <c r="D44" s="365" t="s">
        <v>536</v>
      </c>
      <c r="E44" s="365" t="s">
        <v>1195</v>
      </c>
      <c r="F44" s="365" t="s">
        <v>1219</v>
      </c>
    </row>
    <row r="45" spans="1:6" x14ac:dyDescent="0.25">
      <c r="A45" s="334" t="s">
        <v>1225</v>
      </c>
      <c r="B45" s="334" t="s">
        <v>458</v>
      </c>
      <c r="C45" s="334" t="s">
        <v>1240</v>
      </c>
      <c r="D45" s="365" t="s">
        <v>1198</v>
      </c>
      <c r="E45" s="365" t="s">
        <v>1241</v>
      </c>
      <c r="F45" s="365" t="s">
        <v>1219</v>
      </c>
    </row>
    <row r="46" spans="1:6" x14ac:dyDescent="0.25">
      <c r="A46" s="334" t="s">
        <v>1225</v>
      </c>
      <c r="B46" s="334" t="s">
        <v>459</v>
      </c>
      <c r="C46" s="334" t="s">
        <v>1242</v>
      </c>
      <c r="D46" s="365" t="s">
        <v>1198</v>
      </c>
      <c r="E46" s="365" t="s">
        <v>1195</v>
      </c>
      <c r="F46" s="365" t="s">
        <v>1219</v>
      </c>
    </row>
    <row r="47" spans="1:6" x14ac:dyDescent="0.25">
      <c r="A47" s="334" t="s">
        <v>1225</v>
      </c>
      <c r="B47" s="334" t="s">
        <v>463</v>
      </c>
      <c r="C47" s="334" t="s">
        <v>1243</v>
      </c>
      <c r="D47" s="365" t="s">
        <v>1198</v>
      </c>
      <c r="E47" s="365" t="s">
        <v>1195</v>
      </c>
      <c r="F47" s="365" t="s">
        <v>1219</v>
      </c>
    </row>
    <row r="48" spans="1:6" x14ac:dyDescent="0.25">
      <c r="A48" s="334" t="s">
        <v>1225</v>
      </c>
      <c r="B48" s="334" t="s">
        <v>469</v>
      </c>
      <c r="C48" s="334" t="s">
        <v>1244</v>
      </c>
      <c r="D48" s="365" t="s">
        <v>1198</v>
      </c>
      <c r="E48" s="365" t="s">
        <v>1195</v>
      </c>
      <c r="F48" s="365" t="s">
        <v>1219</v>
      </c>
    </row>
    <row r="49" spans="1:6" ht="31.5" x14ac:dyDescent="0.25">
      <c r="A49" s="334" t="s">
        <v>1225</v>
      </c>
      <c r="B49" s="334" t="s">
        <v>458</v>
      </c>
      <c r="C49" s="334" t="s">
        <v>1245</v>
      </c>
      <c r="D49" s="365" t="s">
        <v>536</v>
      </c>
      <c r="E49" s="365" t="s">
        <v>1246</v>
      </c>
      <c r="F49" s="365" t="s">
        <v>1219</v>
      </c>
    </row>
    <row r="50" spans="1:6" ht="31.5" x14ac:dyDescent="0.25">
      <c r="A50" s="334" t="s">
        <v>1225</v>
      </c>
      <c r="B50" s="334" t="s">
        <v>458</v>
      </c>
      <c r="C50" s="334" t="s">
        <v>1247</v>
      </c>
      <c r="D50" s="365" t="s">
        <v>1198</v>
      </c>
      <c r="E50" s="365" t="s">
        <v>1248</v>
      </c>
      <c r="F50" s="365" t="s">
        <v>1219</v>
      </c>
    </row>
    <row r="51" spans="1:6" ht="31.5" x14ac:dyDescent="0.25">
      <c r="A51" s="334" t="s">
        <v>1225</v>
      </c>
      <c r="B51" s="334" t="s">
        <v>466</v>
      </c>
      <c r="C51" s="334" t="s">
        <v>1249</v>
      </c>
      <c r="D51" s="365" t="s">
        <v>1198</v>
      </c>
      <c r="E51" s="365" t="s">
        <v>1250</v>
      </c>
      <c r="F51" s="365" t="s">
        <v>1219</v>
      </c>
    </row>
    <row r="52" spans="1:6" x14ac:dyDescent="0.25">
      <c r="A52" s="334" t="s">
        <v>1225</v>
      </c>
      <c r="B52" s="334" t="s">
        <v>458</v>
      </c>
      <c r="C52" s="334" t="s">
        <v>1251</v>
      </c>
      <c r="D52" s="365" t="s">
        <v>1198</v>
      </c>
      <c r="E52" s="365" t="s">
        <v>1252</v>
      </c>
      <c r="F52" s="365" t="s">
        <v>1219</v>
      </c>
    </row>
    <row r="53" spans="1:6" x14ac:dyDescent="0.25">
      <c r="A53" s="334" t="s">
        <v>1225</v>
      </c>
      <c r="B53" s="334" t="s">
        <v>458</v>
      </c>
      <c r="C53" s="334" t="s">
        <v>1253</v>
      </c>
      <c r="D53" s="365" t="s">
        <v>536</v>
      </c>
      <c r="E53" s="365" t="s">
        <v>1254</v>
      </c>
      <c r="F53" s="365" t="s">
        <v>1219</v>
      </c>
    </row>
    <row r="54" spans="1:6" ht="31.5" x14ac:dyDescent="0.25">
      <c r="A54" s="334" t="s">
        <v>1225</v>
      </c>
      <c r="B54" s="334" t="s">
        <v>461</v>
      </c>
      <c r="C54" s="334" t="s">
        <v>1255</v>
      </c>
      <c r="D54" s="365" t="s">
        <v>1198</v>
      </c>
      <c r="E54" s="365" t="s">
        <v>1195</v>
      </c>
      <c r="F54" s="365" t="s">
        <v>1219</v>
      </c>
    </row>
    <row r="55" spans="1:6" x14ac:dyDescent="0.25">
      <c r="A55" s="334" t="s">
        <v>1225</v>
      </c>
      <c r="B55" s="334" t="s">
        <v>459</v>
      </c>
      <c r="C55" s="334" t="s">
        <v>1256</v>
      </c>
      <c r="D55" s="365" t="s">
        <v>536</v>
      </c>
      <c r="E55" s="365" t="s">
        <v>1195</v>
      </c>
      <c r="F55" s="365" t="s">
        <v>1219</v>
      </c>
    </row>
    <row r="56" spans="1:6" x14ac:dyDescent="0.25">
      <c r="A56" s="334" t="s">
        <v>1225</v>
      </c>
      <c r="B56" s="334" t="s">
        <v>459</v>
      </c>
      <c r="C56" s="334" t="s">
        <v>1257</v>
      </c>
      <c r="D56" s="365" t="s">
        <v>536</v>
      </c>
      <c r="E56" s="365" t="s">
        <v>1195</v>
      </c>
      <c r="F56" s="365" t="s">
        <v>1219</v>
      </c>
    </row>
    <row r="57" spans="1:6" x14ac:dyDescent="0.25">
      <c r="A57" s="334" t="s">
        <v>1225</v>
      </c>
      <c r="B57" s="334" t="s">
        <v>1258</v>
      </c>
      <c r="C57" s="334" t="s">
        <v>1259</v>
      </c>
      <c r="D57" s="365" t="s">
        <v>1198</v>
      </c>
      <c r="E57" s="365" t="s">
        <v>1195</v>
      </c>
      <c r="F57" s="365" t="s">
        <v>1219</v>
      </c>
    </row>
    <row r="58" spans="1:6" ht="31.5" x14ac:dyDescent="0.25">
      <c r="A58" s="334" t="s">
        <v>1225</v>
      </c>
      <c r="B58" s="334" t="s">
        <v>1260</v>
      </c>
      <c r="C58" s="334" t="s">
        <v>1261</v>
      </c>
      <c r="D58" s="365" t="s">
        <v>1198</v>
      </c>
      <c r="E58" s="365" t="s">
        <v>1195</v>
      </c>
      <c r="F58" s="365" t="s">
        <v>1219</v>
      </c>
    </row>
    <row r="59" spans="1:6" x14ac:dyDescent="0.25">
      <c r="A59" s="334" t="s">
        <v>1225</v>
      </c>
      <c r="B59" s="334" t="s">
        <v>1262</v>
      </c>
      <c r="C59" s="334" t="s">
        <v>1263</v>
      </c>
      <c r="D59" s="365" t="s">
        <v>536</v>
      </c>
      <c r="E59" s="365" t="s">
        <v>1195</v>
      </c>
      <c r="F59" s="365" t="s">
        <v>1219</v>
      </c>
    </row>
    <row r="60" spans="1:6" ht="31.5" x14ac:dyDescent="0.25">
      <c r="A60" s="334" t="s">
        <v>1225</v>
      </c>
      <c r="B60" s="334" t="s">
        <v>458</v>
      </c>
      <c r="C60" s="334" t="s">
        <v>1264</v>
      </c>
      <c r="D60" s="365" t="s">
        <v>536</v>
      </c>
      <c r="E60" s="365" t="s">
        <v>1248</v>
      </c>
      <c r="F60" s="365" t="s">
        <v>1219</v>
      </c>
    </row>
    <row r="61" spans="1:6" ht="31.5" x14ac:dyDescent="0.25">
      <c r="A61" s="334" t="s">
        <v>1225</v>
      </c>
      <c r="B61" s="334" t="s">
        <v>1265</v>
      </c>
      <c r="C61" s="334" t="s">
        <v>1266</v>
      </c>
      <c r="D61" s="365" t="s">
        <v>536</v>
      </c>
      <c r="E61" s="365" t="s">
        <v>1267</v>
      </c>
      <c r="F61" s="365" t="s">
        <v>1219</v>
      </c>
    </row>
    <row r="62" spans="1:6" ht="31.5" x14ac:dyDescent="0.25">
      <c r="A62" s="334" t="s">
        <v>1225</v>
      </c>
      <c r="B62" s="334" t="s">
        <v>1268</v>
      </c>
      <c r="C62" s="334" t="s">
        <v>1269</v>
      </c>
      <c r="D62" s="365" t="s">
        <v>536</v>
      </c>
      <c r="E62" s="365" t="s">
        <v>1270</v>
      </c>
      <c r="F62" s="365" t="s">
        <v>1219</v>
      </c>
    </row>
    <row r="63" spans="1:6" x14ac:dyDescent="0.25">
      <c r="A63" s="334" t="s">
        <v>1225</v>
      </c>
      <c r="B63" s="334" t="s">
        <v>458</v>
      </c>
      <c r="C63" s="334" t="s">
        <v>1271</v>
      </c>
      <c r="D63" s="365" t="s">
        <v>536</v>
      </c>
      <c r="E63" s="365" t="s">
        <v>1227</v>
      </c>
      <c r="F63" s="365" t="s">
        <v>1219</v>
      </c>
    </row>
    <row r="64" spans="1:6" x14ac:dyDescent="0.25">
      <c r="A64" s="334" t="s">
        <v>1225</v>
      </c>
      <c r="B64" s="334" t="s">
        <v>458</v>
      </c>
      <c r="C64" s="334" t="s">
        <v>1272</v>
      </c>
      <c r="D64" s="365" t="s">
        <v>536</v>
      </c>
      <c r="E64" s="365" t="s">
        <v>1273</v>
      </c>
      <c r="F64" s="365" t="s">
        <v>1219</v>
      </c>
    </row>
    <row r="65" spans="1:6" x14ac:dyDescent="0.25">
      <c r="A65" s="334" t="s">
        <v>1225</v>
      </c>
      <c r="B65" s="334" t="s">
        <v>458</v>
      </c>
      <c r="C65" s="334" t="s">
        <v>1274</v>
      </c>
      <c r="D65" s="365" t="s">
        <v>536</v>
      </c>
      <c r="E65" s="365" t="s">
        <v>1241</v>
      </c>
      <c r="F65" s="365" t="s">
        <v>1219</v>
      </c>
    </row>
    <row r="66" spans="1:6" x14ac:dyDescent="0.25">
      <c r="A66" s="334" t="s">
        <v>1225</v>
      </c>
      <c r="B66" s="334" t="s">
        <v>458</v>
      </c>
      <c r="C66" s="334" t="s">
        <v>1275</v>
      </c>
      <c r="D66" s="365" t="s">
        <v>536</v>
      </c>
      <c r="E66" s="365" t="s">
        <v>1276</v>
      </c>
      <c r="F66" s="365" t="s">
        <v>1219</v>
      </c>
    </row>
    <row r="67" spans="1:6" x14ac:dyDescent="0.25">
      <c r="A67" s="334" t="s">
        <v>1225</v>
      </c>
      <c r="B67" s="334" t="s">
        <v>458</v>
      </c>
      <c r="C67" s="334" t="s">
        <v>1277</v>
      </c>
      <c r="D67" s="365" t="s">
        <v>536</v>
      </c>
      <c r="E67" s="365" t="s">
        <v>1195</v>
      </c>
      <c r="F67" s="365" t="s">
        <v>1219</v>
      </c>
    </row>
    <row r="68" spans="1:6" x14ac:dyDescent="0.25">
      <c r="A68" s="334" t="s">
        <v>1225</v>
      </c>
      <c r="B68" s="334" t="s">
        <v>458</v>
      </c>
      <c r="C68" s="334" t="s">
        <v>1278</v>
      </c>
      <c r="D68" s="365" t="s">
        <v>536</v>
      </c>
      <c r="E68" s="365" t="s">
        <v>1279</v>
      </c>
      <c r="F68" s="365" t="s">
        <v>1219</v>
      </c>
    </row>
    <row r="69" spans="1:6" ht="31.5" x14ac:dyDescent="0.25">
      <c r="A69" s="334" t="s">
        <v>1225</v>
      </c>
      <c r="B69" s="334" t="s">
        <v>467</v>
      </c>
      <c r="C69" s="334" t="s">
        <v>1280</v>
      </c>
      <c r="D69" s="365" t="s">
        <v>536</v>
      </c>
      <c r="E69" s="365" t="s">
        <v>1227</v>
      </c>
      <c r="F69" s="365" t="s">
        <v>1219</v>
      </c>
    </row>
    <row r="70" spans="1:6" ht="31.5" x14ac:dyDescent="0.25">
      <c r="A70" s="334" t="s">
        <v>1225</v>
      </c>
      <c r="B70" s="334" t="s">
        <v>467</v>
      </c>
      <c r="C70" s="334" t="s">
        <v>1281</v>
      </c>
      <c r="D70" s="365" t="s">
        <v>536</v>
      </c>
      <c r="E70" s="365" t="s">
        <v>1273</v>
      </c>
      <c r="F70" s="365" t="s">
        <v>1219</v>
      </c>
    </row>
    <row r="71" spans="1:6" ht="31.5" x14ac:dyDescent="0.25">
      <c r="A71" s="334" t="s">
        <v>1225</v>
      </c>
      <c r="B71" s="334" t="s">
        <v>467</v>
      </c>
      <c r="C71" s="334" t="s">
        <v>1282</v>
      </c>
      <c r="D71" s="365" t="s">
        <v>536</v>
      </c>
      <c r="E71" s="365" t="s">
        <v>1241</v>
      </c>
      <c r="F71" s="365" t="s">
        <v>1219</v>
      </c>
    </row>
    <row r="72" spans="1:6" ht="31.5" x14ac:dyDescent="0.25">
      <c r="A72" s="334" t="s">
        <v>1225</v>
      </c>
      <c r="B72" s="334" t="s">
        <v>467</v>
      </c>
      <c r="C72" s="334" t="s">
        <v>1283</v>
      </c>
      <c r="D72" s="365" t="s">
        <v>536</v>
      </c>
      <c r="E72" s="365" t="s">
        <v>1276</v>
      </c>
      <c r="F72" s="365" t="s">
        <v>1219</v>
      </c>
    </row>
    <row r="73" spans="1:6" ht="31.5" x14ac:dyDescent="0.25">
      <c r="A73" s="334" t="s">
        <v>1225</v>
      </c>
      <c r="B73" s="334" t="s">
        <v>467</v>
      </c>
      <c r="C73" s="334" t="s">
        <v>1284</v>
      </c>
      <c r="D73" s="365" t="s">
        <v>536</v>
      </c>
      <c r="E73" s="365" t="s">
        <v>1279</v>
      </c>
      <c r="F73" s="365" t="s">
        <v>1219</v>
      </c>
    </row>
    <row r="74" spans="1:6" ht="31.5" x14ac:dyDescent="0.25">
      <c r="A74" s="334" t="s">
        <v>1225</v>
      </c>
      <c r="B74" s="334" t="s">
        <v>467</v>
      </c>
      <c r="C74" s="334" t="s">
        <v>1285</v>
      </c>
      <c r="D74" s="365" t="s">
        <v>536</v>
      </c>
      <c r="E74" s="365" t="s">
        <v>1286</v>
      </c>
      <c r="F74" s="365" t="s">
        <v>1219</v>
      </c>
    </row>
    <row r="75" spans="1:6" ht="31.5" x14ac:dyDescent="0.25">
      <c r="A75" s="334" t="s">
        <v>1225</v>
      </c>
      <c r="B75" s="334" t="s">
        <v>467</v>
      </c>
      <c r="C75" s="334" t="s">
        <v>1287</v>
      </c>
      <c r="D75" s="365" t="s">
        <v>536</v>
      </c>
      <c r="E75" s="365" t="s">
        <v>1195</v>
      </c>
      <c r="F75" s="365" t="s">
        <v>1219</v>
      </c>
    </row>
    <row r="76" spans="1:6" ht="31.5" x14ac:dyDescent="0.25">
      <c r="A76" s="334" t="s">
        <v>1225</v>
      </c>
      <c r="B76" s="334" t="s">
        <v>467</v>
      </c>
      <c r="C76" s="334" t="s">
        <v>1288</v>
      </c>
      <c r="D76" s="365" t="s">
        <v>1198</v>
      </c>
      <c r="E76" s="365" t="s">
        <v>1195</v>
      </c>
      <c r="F76" s="365" t="s">
        <v>1219</v>
      </c>
    </row>
    <row r="77" spans="1:6" ht="31.5" x14ac:dyDescent="0.25">
      <c r="A77" s="334" t="s">
        <v>1225</v>
      </c>
      <c r="B77" s="334" t="s">
        <v>467</v>
      </c>
      <c r="C77" s="334" t="s">
        <v>1289</v>
      </c>
      <c r="D77" s="365" t="s">
        <v>1198</v>
      </c>
      <c r="E77" s="365" t="s">
        <v>1195</v>
      </c>
      <c r="F77" s="365" t="s">
        <v>1219</v>
      </c>
    </row>
    <row r="78" spans="1:6" ht="31.5" x14ac:dyDescent="0.25">
      <c r="A78" s="334" t="s">
        <v>1225</v>
      </c>
      <c r="B78" s="334" t="s">
        <v>467</v>
      </c>
      <c r="C78" s="334" t="s">
        <v>1290</v>
      </c>
      <c r="D78" s="365" t="s">
        <v>536</v>
      </c>
      <c r="E78" s="365" t="s">
        <v>1195</v>
      </c>
      <c r="F78" s="365" t="s">
        <v>1219</v>
      </c>
    </row>
    <row r="79" spans="1:6" ht="31.5" x14ac:dyDescent="0.25">
      <c r="A79" s="334" t="s">
        <v>1225</v>
      </c>
      <c r="B79" s="334" t="s">
        <v>467</v>
      </c>
      <c r="C79" s="334" t="s">
        <v>1291</v>
      </c>
      <c r="D79" s="365" t="s">
        <v>1198</v>
      </c>
      <c r="E79" s="365" t="s">
        <v>1195</v>
      </c>
      <c r="F79" s="365" t="s">
        <v>1219</v>
      </c>
    </row>
    <row r="80" spans="1:6" ht="31.5" x14ac:dyDescent="0.25">
      <c r="A80" s="334" t="s">
        <v>1225</v>
      </c>
      <c r="B80" s="334" t="s">
        <v>467</v>
      </c>
      <c r="C80" s="334" t="s">
        <v>1292</v>
      </c>
      <c r="D80" s="365" t="s">
        <v>1198</v>
      </c>
      <c r="E80" s="365" t="s">
        <v>1195</v>
      </c>
      <c r="F80" s="365" t="s">
        <v>1219</v>
      </c>
    </row>
    <row r="81" spans="1:6" ht="47.25" x14ac:dyDescent="0.25">
      <c r="A81" s="334" t="s">
        <v>1293</v>
      </c>
      <c r="B81" s="334" t="s">
        <v>317</v>
      </c>
      <c r="C81" s="334" t="s">
        <v>1228</v>
      </c>
      <c r="D81" s="365" t="s">
        <v>1235</v>
      </c>
      <c r="E81" s="365" t="s">
        <v>1195</v>
      </c>
      <c r="F81" s="365" t="s">
        <v>1219</v>
      </c>
    </row>
    <row r="82" spans="1:6" x14ac:dyDescent="0.25">
      <c r="A82" s="334" t="s">
        <v>1294</v>
      </c>
      <c r="B82" s="334" t="s">
        <v>458</v>
      </c>
      <c r="C82" s="334" t="s">
        <v>1295</v>
      </c>
      <c r="D82" s="365" t="s">
        <v>536</v>
      </c>
      <c r="E82" s="365" t="s">
        <v>1296</v>
      </c>
      <c r="F82" s="365" t="s">
        <v>1219</v>
      </c>
    </row>
    <row r="83" spans="1:6" ht="31.5" x14ac:dyDescent="0.25">
      <c r="A83" s="334" t="s">
        <v>1294</v>
      </c>
      <c r="B83" s="334" t="s">
        <v>467</v>
      </c>
      <c r="C83" s="334" t="s">
        <v>1297</v>
      </c>
      <c r="D83" s="365" t="s">
        <v>1198</v>
      </c>
      <c r="E83" s="365" t="s">
        <v>1195</v>
      </c>
      <c r="F83" s="365" t="s">
        <v>1219</v>
      </c>
    </row>
    <row r="84" spans="1:6" x14ac:dyDescent="0.25">
      <c r="A84" s="334" t="s">
        <v>1294</v>
      </c>
      <c r="B84" s="334" t="s">
        <v>453</v>
      </c>
      <c r="C84" s="334" t="s">
        <v>1298</v>
      </c>
      <c r="D84" s="365" t="s">
        <v>1198</v>
      </c>
      <c r="E84" s="365" t="s">
        <v>1195</v>
      </c>
      <c r="F84" s="365" t="s">
        <v>1219</v>
      </c>
    </row>
    <row r="85" spans="1:6" x14ac:dyDescent="0.25">
      <c r="A85" s="334" t="s">
        <v>1294</v>
      </c>
      <c r="B85" s="334" t="s">
        <v>469</v>
      </c>
      <c r="C85" s="334" t="s">
        <v>1299</v>
      </c>
      <c r="D85" s="365" t="s">
        <v>536</v>
      </c>
      <c r="E85" s="365" t="s">
        <v>1195</v>
      </c>
      <c r="F85" s="365" t="s">
        <v>1219</v>
      </c>
    </row>
    <row r="86" spans="1:6" ht="31.5" x14ac:dyDescent="0.25">
      <c r="A86" s="334" t="s">
        <v>1294</v>
      </c>
      <c r="B86" s="334" t="s">
        <v>467</v>
      </c>
      <c r="C86" s="334" t="s">
        <v>1300</v>
      </c>
      <c r="D86" s="365" t="s">
        <v>1198</v>
      </c>
      <c r="E86" s="365" t="s">
        <v>1195</v>
      </c>
      <c r="F86" s="365" t="s">
        <v>1219</v>
      </c>
    </row>
    <row r="87" spans="1:6" ht="31.5" x14ac:dyDescent="0.25">
      <c r="A87" s="334" t="s">
        <v>1294</v>
      </c>
      <c r="B87" s="334" t="s">
        <v>467</v>
      </c>
      <c r="C87" s="334" t="s">
        <v>1301</v>
      </c>
      <c r="D87" s="365" t="s">
        <v>1198</v>
      </c>
      <c r="E87" s="365" t="s">
        <v>1195</v>
      </c>
      <c r="F87" s="365" t="s">
        <v>1219</v>
      </c>
    </row>
    <row r="88" spans="1:6" ht="31.5" x14ac:dyDescent="0.25">
      <c r="A88" s="334" t="s">
        <v>1294</v>
      </c>
      <c r="B88" s="334" t="s">
        <v>467</v>
      </c>
      <c r="C88" s="334" t="s">
        <v>1302</v>
      </c>
      <c r="D88" s="365" t="s">
        <v>1198</v>
      </c>
      <c r="E88" s="365" t="s">
        <v>1195</v>
      </c>
      <c r="F88" s="365" t="s">
        <v>1219</v>
      </c>
    </row>
    <row r="89" spans="1:6" x14ac:dyDescent="0.25">
      <c r="A89" s="334" t="s">
        <v>1294</v>
      </c>
      <c r="B89" s="334" t="s">
        <v>468</v>
      </c>
      <c r="C89" s="334" t="s">
        <v>1303</v>
      </c>
      <c r="D89" s="365" t="s">
        <v>536</v>
      </c>
      <c r="E89" s="365" t="s">
        <v>1195</v>
      </c>
      <c r="F89" s="365" t="s">
        <v>1219</v>
      </c>
    </row>
    <row r="90" spans="1:6" ht="47.25" x14ac:dyDescent="0.25">
      <c r="A90" s="334" t="s">
        <v>1294</v>
      </c>
      <c r="B90" s="334" t="s">
        <v>1304</v>
      </c>
      <c r="C90" s="334" t="s">
        <v>1305</v>
      </c>
      <c r="D90" s="365" t="s">
        <v>1198</v>
      </c>
      <c r="E90" s="365" t="s">
        <v>1195</v>
      </c>
      <c r="F90" s="365" t="s">
        <v>1219</v>
      </c>
    </row>
    <row r="91" spans="1:6" ht="31.5" x14ac:dyDescent="0.25">
      <c r="A91" s="334" t="s">
        <v>1294</v>
      </c>
      <c r="B91" s="334" t="s">
        <v>467</v>
      </c>
      <c r="C91" s="334" t="s">
        <v>1306</v>
      </c>
      <c r="D91" s="365" t="s">
        <v>1198</v>
      </c>
      <c r="E91" s="365" t="s">
        <v>1227</v>
      </c>
      <c r="F91" s="365" t="s">
        <v>1219</v>
      </c>
    </row>
    <row r="92" spans="1:6" ht="31.5" x14ac:dyDescent="0.25">
      <c r="A92" s="334" t="s">
        <v>1294</v>
      </c>
      <c r="B92" s="334" t="s">
        <v>467</v>
      </c>
      <c r="C92" s="334" t="s">
        <v>1307</v>
      </c>
      <c r="D92" s="365" t="s">
        <v>536</v>
      </c>
      <c r="E92" s="365" t="s">
        <v>1195</v>
      </c>
      <c r="F92" s="365" t="s">
        <v>1219</v>
      </c>
    </row>
    <row r="93" spans="1:6" ht="31.5" x14ac:dyDescent="0.25">
      <c r="A93" s="334" t="s">
        <v>1294</v>
      </c>
      <c r="B93" s="334" t="s">
        <v>467</v>
      </c>
      <c r="C93" s="334" t="s">
        <v>1308</v>
      </c>
      <c r="D93" s="365" t="s">
        <v>536</v>
      </c>
      <c r="E93" s="365" t="s">
        <v>1195</v>
      </c>
      <c r="F93" s="365" t="s">
        <v>1219</v>
      </c>
    </row>
    <row r="94" spans="1:6" ht="31.5" x14ac:dyDescent="0.25">
      <c r="A94" s="334" t="s">
        <v>1294</v>
      </c>
      <c r="B94" s="334" t="s">
        <v>467</v>
      </c>
      <c r="C94" s="334" t="s">
        <v>1309</v>
      </c>
      <c r="D94" s="365" t="s">
        <v>1198</v>
      </c>
      <c r="E94" s="365" t="s">
        <v>1195</v>
      </c>
      <c r="F94" s="365" t="s">
        <v>1219</v>
      </c>
    </row>
    <row r="95" spans="1:6" ht="31.5" x14ac:dyDescent="0.25">
      <c r="A95" s="334" t="s">
        <v>1294</v>
      </c>
      <c r="B95" s="334" t="s">
        <v>467</v>
      </c>
      <c r="C95" s="334" t="s">
        <v>1310</v>
      </c>
      <c r="D95" s="365" t="s">
        <v>1198</v>
      </c>
      <c r="E95" s="365" t="s">
        <v>1195</v>
      </c>
      <c r="F95" s="365" t="s">
        <v>1219</v>
      </c>
    </row>
    <row r="96" spans="1:6" ht="31.5" x14ac:dyDescent="0.25">
      <c r="A96" s="334" t="s">
        <v>1294</v>
      </c>
      <c r="B96" s="334" t="s">
        <v>467</v>
      </c>
      <c r="C96" s="334" t="s">
        <v>1311</v>
      </c>
      <c r="D96" s="365" t="s">
        <v>536</v>
      </c>
      <c r="E96" s="365" t="s">
        <v>1195</v>
      </c>
      <c r="F96" s="365" t="s">
        <v>1219</v>
      </c>
    </row>
    <row r="97" spans="1:6" ht="31.5" x14ac:dyDescent="0.25">
      <c r="A97" s="334" t="s">
        <v>1294</v>
      </c>
      <c r="B97" s="334" t="s">
        <v>467</v>
      </c>
      <c r="C97" s="334" t="s">
        <v>1312</v>
      </c>
      <c r="D97" s="365" t="s">
        <v>536</v>
      </c>
      <c r="E97" s="365" t="s">
        <v>1195</v>
      </c>
      <c r="F97" s="365" t="s">
        <v>1219</v>
      </c>
    </row>
    <row r="98" spans="1:6" ht="31.5" x14ac:dyDescent="0.25">
      <c r="A98" s="334" t="s">
        <v>1294</v>
      </c>
      <c r="B98" s="334" t="s">
        <v>467</v>
      </c>
      <c r="C98" s="334" t="s">
        <v>1313</v>
      </c>
      <c r="D98" s="365" t="s">
        <v>536</v>
      </c>
      <c r="E98" s="365" t="s">
        <v>1195</v>
      </c>
      <c r="F98" s="365" t="s">
        <v>1219</v>
      </c>
    </row>
    <row r="99" spans="1:6" ht="31.5" x14ac:dyDescent="0.25">
      <c r="A99" s="334" t="s">
        <v>1294</v>
      </c>
      <c r="B99" s="334" t="s">
        <v>467</v>
      </c>
      <c r="C99" s="334" t="s">
        <v>1314</v>
      </c>
      <c r="D99" s="365" t="s">
        <v>536</v>
      </c>
      <c r="E99" s="365" t="s">
        <v>1195</v>
      </c>
      <c r="F99" s="365" t="s">
        <v>1219</v>
      </c>
    </row>
    <row r="100" spans="1:6" ht="31.5" x14ac:dyDescent="0.25">
      <c r="A100" s="334" t="s">
        <v>1294</v>
      </c>
      <c r="B100" s="334" t="s">
        <v>467</v>
      </c>
      <c r="C100" s="334" t="s">
        <v>1315</v>
      </c>
      <c r="D100" s="365" t="s">
        <v>536</v>
      </c>
      <c r="E100" s="365" t="s">
        <v>1195</v>
      </c>
      <c r="F100" s="365" t="s">
        <v>1219</v>
      </c>
    </row>
    <row r="101" spans="1:6" ht="31.5" x14ac:dyDescent="0.25">
      <c r="A101" s="334" t="s">
        <v>1294</v>
      </c>
      <c r="B101" s="334" t="s">
        <v>467</v>
      </c>
      <c r="C101" s="334" t="s">
        <v>1316</v>
      </c>
      <c r="D101" s="365" t="s">
        <v>536</v>
      </c>
      <c r="E101" s="365" t="s">
        <v>1195</v>
      </c>
      <c r="F101" s="365" t="s">
        <v>1219</v>
      </c>
    </row>
    <row r="102" spans="1:6" ht="31.5" x14ac:dyDescent="0.25">
      <c r="A102" s="334" t="s">
        <v>1294</v>
      </c>
      <c r="B102" s="334" t="s">
        <v>467</v>
      </c>
      <c r="C102" s="334" t="s">
        <v>1317</v>
      </c>
      <c r="D102" s="365" t="s">
        <v>536</v>
      </c>
      <c r="E102" s="365" t="s">
        <v>1195</v>
      </c>
      <c r="F102" s="365" t="s">
        <v>1219</v>
      </c>
    </row>
    <row r="103" spans="1:6" ht="31.5" x14ac:dyDescent="0.25">
      <c r="A103" s="334" t="s">
        <v>1294</v>
      </c>
      <c r="B103" s="334" t="s">
        <v>467</v>
      </c>
      <c r="C103" s="334" t="s">
        <v>1280</v>
      </c>
      <c r="D103" s="365" t="s">
        <v>536</v>
      </c>
      <c r="E103" s="365" t="s">
        <v>1227</v>
      </c>
      <c r="F103" s="365" t="s">
        <v>1219</v>
      </c>
    </row>
    <row r="104" spans="1:6" x14ac:dyDescent="0.25">
      <c r="A104" s="518" t="s">
        <v>1374</v>
      </c>
      <c r="B104" s="519"/>
      <c r="C104" s="519"/>
      <c r="D104" s="366"/>
      <c r="E104" s="366"/>
      <c r="F104" s="366"/>
    </row>
    <row r="105" spans="1:6" x14ac:dyDescent="0.25">
      <c r="A105" s="367"/>
      <c r="B105" s="367"/>
      <c r="C105" s="367"/>
      <c r="D105" s="367"/>
      <c r="E105" s="367"/>
      <c r="F105" s="367"/>
    </row>
    <row r="106" spans="1:6" ht="16.5" thickBot="1" x14ac:dyDescent="0.3">
      <c r="A106" s="368" t="s">
        <v>230</v>
      </c>
      <c r="B106" s="367"/>
      <c r="C106" s="367"/>
      <c r="D106" s="367"/>
      <c r="E106" s="367"/>
      <c r="F106" s="367"/>
    </row>
    <row r="107" spans="1:6" ht="32.25" thickBot="1" x14ac:dyDescent="0.3">
      <c r="A107" s="355" t="s">
        <v>119</v>
      </c>
      <c r="B107" s="356" t="s">
        <v>71</v>
      </c>
      <c r="C107" s="356" t="s">
        <v>226</v>
      </c>
      <c r="D107" s="356" t="s">
        <v>227</v>
      </c>
      <c r="E107" s="356" t="s">
        <v>228</v>
      </c>
      <c r="F107" s="357" t="s">
        <v>229</v>
      </c>
    </row>
    <row r="108" spans="1:6" x14ac:dyDescent="0.25">
      <c r="A108" s="334" t="s">
        <v>1193</v>
      </c>
      <c r="B108" s="334" t="s">
        <v>350</v>
      </c>
      <c r="C108" s="334" t="s">
        <v>1318</v>
      </c>
      <c r="D108" s="365" t="s">
        <v>1198</v>
      </c>
      <c r="E108" s="365" t="s">
        <v>1195</v>
      </c>
      <c r="F108" s="365" t="s">
        <v>1319</v>
      </c>
    </row>
    <row r="109" spans="1:6" x14ac:dyDescent="0.25">
      <c r="A109" s="334" t="s">
        <v>1193</v>
      </c>
      <c r="B109" s="334" t="s">
        <v>455</v>
      </c>
      <c r="C109" s="334" t="s">
        <v>455</v>
      </c>
      <c r="D109" s="365" t="s">
        <v>1198</v>
      </c>
      <c r="E109" s="365" t="s">
        <v>1195</v>
      </c>
      <c r="F109" s="365" t="s">
        <v>1319</v>
      </c>
    </row>
    <row r="110" spans="1:6" ht="31.5" x14ac:dyDescent="0.25">
      <c r="A110" s="334" t="s">
        <v>1193</v>
      </c>
      <c r="B110" s="334" t="s">
        <v>456</v>
      </c>
      <c r="C110" s="334" t="s">
        <v>1320</v>
      </c>
      <c r="D110" s="365" t="s">
        <v>1198</v>
      </c>
      <c r="E110" s="365" t="s">
        <v>1195</v>
      </c>
      <c r="F110" s="365" t="s">
        <v>1319</v>
      </c>
    </row>
    <row r="111" spans="1:6" x14ac:dyDescent="0.25">
      <c r="A111" s="334" t="s">
        <v>1193</v>
      </c>
      <c r="B111" s="334" t="s">
        <v>333</v>
      </c>
      <c r="C111" s="334" t="s">
        <v>1321</v>
      </c>
      <c r="D111" s="365" t="s">
        <v>1198</v>
      </c>
      <c r="E111" s="365" t="s">
        <v>1195</v>
      </c>
      <c r="F111" s="365" t="s">
        <v>1319</v>
      </c>
    </row>
    <row r="112" spans="1:6" x14ac:dyDescent="0.25">
      <c r="A112" s="334" t="s">
        <v>1193</v>
      </c>
      <c r="B112" s="334" t="s">
        <v>441</v>
      </c>
      <c r="C112" s="334" t="s">
        <v>1199</v>
      </c>
      <c r="D112" s="365" t="s">
        <v>1198</v>
      </c>
      <c r="E112" s="365" t="s">
        <v>1195</v>
      </c>
      <c r="F112" s="365" t="s">
        <v>1319</v>
      </c>
    </row>
    <row r="113" spans="1:6" ht="31.5" x14ac:dyDescent="0.25">
      <c r="A113" s="334" t="s">
        <v>1193</v>
      </c>
      <c r="B113" s="334" t="s">
        <v>360</v>
      </c>
      <c r="C113" s="334" t="s">
        <v>1200</v>
      </c>
      <c r="D113" s="365" t="s">
        <v>1198</v>
      </c>
      <c r="E113" s="365" t="s">
        <v>1195</v>
      </c>
      <c r="F113" s="365" t="s">
        <v>1319</v>
      </c>
    </row>
    <row r="114" spans="1:6" ht="31.5" x14ac:dyDescent="0.25">
      <c r="A114" s="334" t="s">
        <v>1193</v>
      </c>
      <c r="B114" s="334" t="s">
        <v>467</v>
      </c>
      <c r="C114" s="334" t="s">
        <v>1201</v>
      </c>
      <c r="D114" s="365" t="s">
        <v>536</v>
      </c>
      <c r="E114" s="365" t="s">
        <v>1195</v>
      </c>
      <c r="F114" s="365" t="s">
        <v>1319</v>
      </c>
    </row>
    <row r="115" spans="1:6" ht="31.5" x14ac:dyDescent="0.25">
      <c r="A115" s="334" t="s">
        <v>1193</v>
      </c>
      <c r="B115" s="334" t="s">
        <v>467</v>
      </c>
      <c r="C115" s="334" t="s">
        <v>1202</v>
      </c>
      <c r="D115" s="365" t="s">
        <v>536</v>
      </c>
      <c r="E115" s="365" t="s">
        <v>1195</v>
      </c>
      <c r="F115" s="365" t="s">
        <v>1319</v>
      </c>
    </row>
    <row r="116" spans="1:6" ht="31.5" x14ac:dyDescent="0.25">
      <c r="A116" s="334" t="s">
        <v>1193</v>
      </c>
      <c r="B116" s="334" t="s">
        <v>467</v>
      </c>
      <c r="C116" s="334" t="s">
        <v>1203</v>
      </c>
      <c r="D116" s="365" t="s">
        <v>536</v>
      </c>
      <c r="E116" s="365" t="s">
        <v>1195</v>
      </c>
      <c r="F116" s="365" t="s">
        <v>1319</v>
      </c>
    </row>
    <row r="117" spans="1:6" ht="31.5" x14ac:dyDescent="0.25">
      <c r="A117" s="334" t="s">
        <v>1193</v>
      </c>
      <c r="B117" s="334" t="s">
        <v>467</v>
      </c>
      <c r="C117" s="334" t="s">
        <v>1322</v>
      </c>
      <c r="D117" s="365" t="s">
        <v>536</v>
      </c>
      <c r="E117" s="365" t="s">
        <v>1195</v>
      </c>
      <c r="F117" s="365" t="s">
        <v>1319</v>
      </c>
    </row>
    <row r="118" spans="1:6" ht="31.5" x14ac:dyDescent="0.25">
      <c r="A118" s="334" t="s">
        <v>1193</v>
      </c>
      <c r="B118" s="334" t="s">
        <v>467</v>
      </c>
      <c r="C118" s="334" t="s">
        <v>1205</v>
      </c>
      <c r="D118" s="365" t="s">
        <v>536</v>
      </c>
      <c r="E118" s="365" t="s">
        <v>1195</v>
      </c>
      <c r="F118" s="365" t="s">
        <v>1319</v>
      </c>
    </row>
    <row r="119" spans="1:6" ht="31.5" x14ac:dyDescent="0.25">
      <c r="A119" s="334" t="s">
        <v>1193</v>
      </c>
      <c r="B119" s="334" t="s">
        <v>467</v>
      </c>
      <c r="C119" s="334" t="s">
        <v>1206</v>
      </c>
      <c r="D119" s="365" t="s">
        <v>536</v>
      </c>
      <c r="E119" s="365" t="s">
        <v>1195</v>
      </c>
      <c r="F119" s="365" t="s">
        <v>1319</v>
      </c>
    </row>
    <row r="120" spans="1:6" ht="31.5" x14ac:dyDescent="0.25">
      <c r="A120" s="334" t="s">
        <v>1193</v>
      </c>
      <c r="B120" s="334" t="s">
        <v>467</v>
      </c>
      <c r="C120" s="334" t="s">
        <v>1207</v>
      </c>
      <c r="D120" s="365" t="s">
        <v>536</v>
      </c>
      <c r="E120" s="365" t="s">
        <v>1195</v>
      </c>
      <c r="F120" s="365" t="s">
        <v>1319</v>
      </c>
    </row>
    <row r="121" spans="1:6" ht="31.5" x14ac:dyDescent="0.25">
      <c r="A121" s="334" t="s">
        <v>1193</v>
      </c>
      <c r="B121" s="334" t="s">
        <v>467</v>
      </c>
      <c r="C121" s="334" t="s">
        <v>1208</v>
      </c>
      <c r="D121" s="365" t="s">
        <v>536</v>
      </c>
      <c r="E121" s="365" t="s">
        <v>1195</v>
      </c>
      <c r="F121" s="365" t="s">
        <v>1319</v>
      </c>
    </row>
    <row r="122" spans="1:6" ht="31.5" x14ac:dyDescent="0.25">
      <c r="A122" s="334" t="s">
        <v>1209</v>
      </c>
      <c r="B122" s="334" t="s">
        <v>465</v>
      </c>
      <c r="C122" s="334" t="s">
        <v>1323</v>
      </c>
      <c r="D122" s="365" t="s">
        <v>1198</v>
      </c>
      <c r="E122" s="365" t="s">
        <v>1195</v>
      </c>
      <c r="F122" s="365" t="s">
        <v>1319</v>
      </c>
    </row>
    <row r="123" spans="1:6" ht="31.5" x14ac:dyDescent="0.25">
      <c r="A123" s="334" t="s">
        <v>1209</v>
      </c>
      <c r="B123" s="334" t="s">
        <v>464</v>
      </c>
      <c r="C123" s="334" t="s">
        <v>464</v>
      </c>
      <c r="D123" s="365" t="s">
        <v>536</v>
      </c>
      <c r="E123" s="365" t="s">
        <v>1195</v>
      </c>
      <c r="F123" s="365" t="s">
        <v>1319</v>
      </c>
    </row>
    <row r="124" spans="1:6" ht="31.5" x14ac:dyDescent="0.25">
      <c r="A124" s="334" t="s">
        <v>1209</v>
      </c>
      <c r="B124" s="334" t="s">
        <v>465</v>
      </c>
      <c r="C124" s="334" t="s">
        <v>1210</v>
      </c>
      <c r="D124" s="365" t="s">
        <v>536</v>
      </c>
      <c r="E124" s="365" t="s">
        <v>1195</v>
      </c>
      <c r="F124" s="365" t="s">
        <v>1319</v>
      </c>
    </row>
    <row r="125" spans="1:6" ht="31.5" x14ac:dyDescent="0.25">
      <c r="A125" s="334" t="s">
        <v>1324</v>
      </c>
      <c r="B125" s="334" t="s">
        <v>458</v>
      </c>
      <c r="C125" s="334" t="s">
        <v>1325</v>
      </c>
      <c r="D125" s="365" t="s">
        <v>536</v>
      </c>
      <c r="E125" s="365" t="s">
        <v>1214</v>
      </c>
      <c r="F125" s="365" t="s">
        <v>1319</v>
      </c>
    </row>
    <row r="126" spans="1:6" ht="31.5" x14ac:dyDescent="0.25">
      <c r="A126" s="334" t="s">
        <v>1324</v>
      </c>
      <c r="B126" s="334" t="s">
        <v>458</v>
      </c>
      <c r="C126" s="334" t="s">
        <v>1326</v>
      </c>
      <c r="D126" s="365" t="s">
        <v>536</v>
      </c>
      <c r="E126" s="365" t="s">
        <v>1214</v>
      </c>
      <c r="F126" s="365" t="s">
        <v>1319</v>
      </c>
    </row>
    <row r="127" spans="1:6" ht="31.5" x14ac:dyDescent="0.25">
      <c r="A127" s="334" t="s">
        <v>1324</v>
      </c>
      <c r="B127" s="334" t="s">
        <v>457</v>
      </c>
      <c r="C127" s="334" t="s">
        <v>1327</v>
      </c>
      <c r="D127" s="365" t="s">
        <v>536</v>
      </c>
      <c r="E127" s="365" t="s">
        <v>1328</v>
      </c>
      <c r="F127" s="365" t="s">
        <v>1319</v>
      </c>
    </row>
    <row r="128" spans="1:6" ht="31.5" x14ac:dyDescent="0.25">
      <c r="A128" s="334" t="s">
        <v>1324</v>
      </c>
      <c r="B128" s="334" t="s">
        <v>458</v>
      </c>
      <c r="C128" s="334" t="s">
        <v>1220</v>
      </c>
      <c r="D128" s="365" t="s">
        <v>536</v>
      </c>
      <c r="E128" s="365" t="s">
        <v>1221</v>
      </c>
      <c r="F128" s="365" t="s">
        <v>1319</v>
      </c>
    </row>
    <row r="129" spans="1:6" ht="31.5" x14ac:dyDescent="0.25">
      <c r="A129" s="334" t="s">
        <v>1324</v>
      </c>
      <c r="B129" s="334" t="s">
        <v>467</v>
      </c>
      <c r="C129" s="334" t="s">
        <v>1329</v>
      </c>
      <c r="D129" s="365" t="s">
        <v>536</v>
      </c>
      <c r="E129" s="365" t="s">
        <v>1214</v>
      </c>
      <c r="F129" s="365" t="s">
        <v>1319</v>
      </c>
    </row>
    <row r="130" spans="1:6" ht="31.5" x14ac:dyDescent="0.25">
      <c r="A130" s="334" t="s">
        <v>1324</v>
      </c>
      <c r="B130" s="334" t="s">
        <v>458</v>
      </c>
      <c r="C130" s="334" t="s">
        <v>1330</v>
      </c>
      <c r="D130" s="365" t="s">
        <v>536</v>
      </c>
      <c r="E130" s="365" t="s">
        <v>1214</v>
      </c>
      <c r="F130" s="365" t="s">
        <v>1319</v>
      </c>
    </row>
    <row r="131" spans="1:6" ht="31.5" x14ac:dyDescent="0.25">
      <c r="A131" s="334" t="s">
        <v>1324</v>
      </c>
      <c r="B131" s="334" t="s">
        <v>467</v>
      </c>
      <c r="C131" s="334" t="s">
        <v>1224</v>
      </c>
      <c r="D131" s="365" t="s">
        <v>536</v>
      </c>
      <c r="E131" s="365" t="s">
        <v>1214</v>
      </c>
      <c r="F131" s="365" t="s">
        <v>1319</v>
      </c>
    </row>
    <row r="132" spans="1:6" x14ac:dyDescent="0.25">
      <c r="A132" s="334" t="s">
        <v>1225</v>
      </c>
      <c r="B132" s="334" t="s">
        <v>458</v>
      </c>
      <c r="C132" s="334" t="s">
        <v>1331</v>
      </c>
      <c r="D132" s="365" t="s">
        <v>1198</v>
      </c>
      <c r="E132" s="365" t="s">
        <v>1227</v>
      </c>
      <c r="F132" s="365" t="s">
        <v>1319</v>
      </c>
    </row>
    <row r="133" spans="1:6" ht="31.5" x14ac:dyDescent="0.25">
      <c r="A133" s="334" t="s">
        <v>1225</v>
      </c>
      <c r="B133" s="334" t="s">
        <v>458</v>
      </c>
      <c r="C133" s="334" t="s">
        <v>1332</v>
      </c>
      <c r="D133" s="365" t="s">
        <v>1198</v>
      </c>
      <c r="E133" s="365" t="s">
        <v>1195</v>
      </c>
      <c r="F133" s="365" t="s">
        <v>1319</v>
      </c>
    </row>
    <row r="134" spans="1:6" x14ac:dyDescent="0.25">
      <c r="A134" s="334" t="s">
        <v>1225</v>
      </c>
      <c r="B134" s="334" t="s">
        <v>459</v>
      </c>
      <c r="C134" s="334" t="s">
        <v>1230</v>
      </c>
      <c r="D134" s="365" t="s">
        <v>536</v>
      </c>
      <c r="E134" s="365" t="s">
        <v>1195</v>
      </c>
      <c r="F134" s="365" t="s">
        <v>1319</v>
      </c>
    </row>
    <row r="135" spans="1:6" ht="31.5" x14ac:dyDescent="0.25">
      <c r="A135" s="334" t="s">
        <v>1225</v>
      </c>
      <c r="B135" s="334" t="s">
        <v>461</v>
      </c>
      <c r="C135" s="334" t="s">
        <v>1333</v>
      </c>
      <c r="D135" s="365" t="s">
        <v>536</v>
      </c>
      <c r="E135" s="365" t="s">
        <v>1195</v>
      </c>
      <c r="F135" s="365" t="s">
        <v>1319</v>
      </c>
    </row>
    <row r="136" spans="1:6" x14ac:dyDescent="0.25">
      <c r="A136" s="334" t="s">
        <v>1225</v>
      </c>
      <c r="B136" s="334" t="s">
        <v>458</v>
      </c>
      <c r="C136" s="334" t="s">
        <v>1231</v>
      </c>
      <c r="D136" s="365" t="s">
        <v>1198</v>
      </c>
      <c r="E136" s="365" t="s">
        <v>1195</v>
      </c>
      <c r="F136" s="365" t="s">
        <v>1319</v>
      </c>
    </row>
    <row r="137" spans="1:6" x14ac:dyDescent="0.25">
      <c r="A137" s="334" t="s">
        <v>1225</v>
      </c>
      <c r="B137" s="334" t="s">
        <v>317</v>
      </c>
      <c r="C137" s="334" t="s">
        <v>518</v>
      </c>
      <c r="D137" s="365" t="s">
        <v>536</v>
      </c>
      <c r="E137" s="365" t="s">
        <v>1195</v>
      </c>
      <c r="F137" s="365" t="s">
        <v>1319</v>
      </c>
    </row>
    <row r="138" spans="1:6" x14ac:dyDescent="0.25">
      <c r="A138" s="334" t="s">
        <v>1225</v>
      </c>
      <c r="B138" s="334" t="s">
        <v>459</v>
      </c>
      <c r="C138" s="334" t="s">
        <v>1232</v>
      </c>
      <c r="D138" s="365" t="s">
        <v>1198</v>
      </c>
      <c r="E138" s="365" t="s">
        <v>1195</v>
      </c>
      <c r="F138" s="365" t="s">
        <v>1319</v>
      </c>
    </row>
    <row r="139" spans="1:6" x14ac:dyDescent="0.25">
      <c r="A139" s="334" t="s">
        <v>1225</v>
      </c>
      <c r="B139" s="334" t="s">
        <v>459</v>
      </c>
      <c r="C139" s="334" t="s">
        <v>520</v>
      </c>
      <c r="D139" s="365" t="s">
        <v>1198</v>
      </c>
      <c r="E139" s="365" t="s">
        <v>1195</v>
      </c>
      <c r="F139" s="365" t="s">
        <v>1319</v>
      </c>
    </row>
    <row r="140" spans="1:6" x14ac:dyDescent="0.25">
      <c r="A140" s="334" t="s">
        <v>1225</v>
      </c>
      <c r="B140" s="334" t="s">
        <v>469</v>
      </c>
      <c r="C140" s="334" t="s">
        <v>522</v>
      </c>
      <c r="D140" s="365" t="s">
        <v>1198</v>
      </c>
      <c r="E140" s="365" t="s">
        <v>1195</v>
      </c>
      <c r="F140" s="365" t="s">
        <v>1319</v>
      </c>
    </row>
    <row r="141" spans="1:6" ht="31.5" x14ac:dyDescent="0.25">
      <c r="A141" s="334" t="s">
        <v>1225</v>
      </c>
      <c r="B141" s="334" t="s">
        <v>461</v>
      </c>
      <c r="C141" s="334" t="s">
        <v>1236</v>
      </c>
      <c r="D141" s="365" t="s">
        <v>1198</v>
      </c>
      <c r="E141" s="365" t="s">
        <v>1195</v>
      </c>
      <c r="F141" s="365" t="s">
        <v>1319</v>
      </c>
    </row>
    <row r="142" spans="1:6" x14ac:dyDescent="0.25">
      <c r="A142" s="334" t="s">
        <v>1225</v>
      </c>
      <c r="B142" s="334" t="s">
        <v>459</v>
      </c>
      <c r="C142" s="334" t="s">
        <v>1239</v>
      </c>
      <c r="D142" s="365" t="s">
        <v>536</v>
      </c>
      <c r="E142" s="365" t="s">
        <v>1195</v>
      </c>
      <c r="F142" s="365" t="s">
        <v>1319</v>
      </c>
    </row>
    <row r="143" spans="1:6" x14ac:dyDescent="0.25">
      <c r="A143" s="334" t="s">
        <v>1225</v>
      </c>
      <c r="B143" s="334" t="s">
        <v>463</v>
      </c>
      <c r="C143" s="334" t="s">
        <v>1243</v>
      </c>
      <c r="D143" s="365" t="s">
        <v>1198</v>
      </c>
      <c r="E143" s="365" t="s">
        <v>1195</v>
      </c>
      <c r="F143" s="365" t="s">
        <v>1319</v>
      </c>
    </row>
    <row r="144" spans="1:6" x14ac:dyDescent="0.25">
      <c r="A144" s="334" t="s">
        <v>1225</v>
      </c>
      <c r="B144" s="334" t="s">
        <v>469</v>
      </c>
      <c r="C144" s="334" t="s">
        <v>1244</v>
      </c>
      <c r="D144" s="365" t="s">
        <v>1198</v>
      </c>
      <c r="E144" s="365" t="s">
        <v>1195</v>
      </c>
      <c r="F144" s="365" t="s">
        <v>1319</v>
      </c>
    </row>
    <row r="145" spans="1:6" ht="31.5" x14ac:dyDescent="0.25">
      <c r="A145" s="334" t="s">
        <v>1225</v>
      </c>
      <c r="B145" s="334" t="s">
        <v>458</v>
      </c>
      <c r="C145" s="334" t="s">
        <v>1247</v>
      </c>
      <c r="D145" s="365" t="s">
        <v>536</v>
      </c>
      <c r="E145" s="365" t="s">
        <v>1334</v>
      </c>
      <c r="F145" s="365" t="s">
        <v>1319</v>
      </c>
    </row>
    <row r="146" spans="1:6" ht="31.5" x14ac:dyDescent="0.25">
      <c r="A146" s="334" t="s">
        <v>1225</v>
      </c>
      <c r="B146" s="334" t="s">
        <v>466</v>
      </c>
      <c r="C146" s="334" t="s">
        <v>1249</v>
      </c>
      <c r="D146" s="365" t="s">
        <v>536</v>
      </c>
      <c r="E146" s="365" t="s">
        <v>1250</v>
      </c>
      <c r="F146" s="365" t="s">
        <v>1319</v>
      </c>
    </row>
    <row r="147" spans="1:6" x14ac:dyDescent="0.25">
      <c r="A147" s="334" t="s">
        <v>1225</v>
      </c>
      <c r="B147" s="334" t="s">
        <v>458</v>
      </c>
      <c r="C147" s="334" t="s">
        <v>1251</v>
      </c>
      <c r="D147" s="365" t="s">
        <v>536</v>
      </c>
      <c r="E147" s="365" t="s">
        <v>1252</v>
      </c>
      <c r="F147" s="365" t="s">
        <v>1319</v>
      </c>
    </row>
    <row r="148" spans="1:6" ht="31.5" x14ac:dyDescent="0.25">
      <c r="A148" s="334" t="s">
        <v>1225</v>
      </c>
      <c r="B148" s="334" t="s">
        <v>461</v>
      </c>
      <c r="C148" s="334" t="s">
        <v>1255</v>
      </c>
      <c r="D148" s="365" t="s">
        <v>1198</v>
      </c>
      <c r="E148" s="365" t="s">
        <v>1195</v>
      </c>
      <c r="F148" s="365" t="s">
        <v>1319</v>
      </c>
    </row>
    <row r="149" spans="1:6" x14ac:dyDescent="0.25">
      <c r="A149" s="334" t="s">
        <v>1225</v>
      </c>
      <c r="B149" s="334" t="s">
        <v>458</v>
      </c>
      <c r="C149" s="334" t="s">
        <v>1271</v>
      </c>
      <c r="D149" s="365" t="s">
        <v>536</v>
      </c>
      <c r="E149" s="365" t="s">
        <v>1227</v>
      </c>
      <c r="F149" s="365" t="s">
        <v>1319</v>
      </c>
    </row>
    <row r="150" spans="1:6" x14ac:dyDescent="0.25">
      <c r="A150" s="334" t="s">
        <v>1225</v>
      </c>
      <c r="B150" s="334" t="s">
        <v>458</v>
      </c>
      <c r="C150" s="334" t="s">
        <v>1272</v>
      </c>
      <c r="D150" s="365" t="s">
        <v>536</v>
      </c>
      <c r="E150" s="365" t="s">
        <v>1273</v>
      </c>
      <c r="F150" s="365" t="s">
        <v>1319</v>
      </c>
    </row>
    <row r="151" spans="1:6" x14ac:dyDescent="0.25">
      <c r="A151" s="334" t="s">
        <v>1225</v>
      </c>
      <c r="B151" s="334" t="s">
        <v>458</v>
      </c>
      <c r="C151" s="334" t="s">
        <v>1274</v>
      </c>
      <c r="D151" s="365" t="s">
        <v>536</v>
      </c>
      <c r="E151" s="365" t="s">
        <v>1241</v>
      </c>
      <c r="F151" s="365" t="s">
        <v>1319</v>
      </c>
    </row>
    <row r="152" spans="1:6" x14ac:dyDescent="0.25">
      <c r="A152" s="334" t="s">
        <v>1225</v>
      </c>
      <c r="B152" s="334" t="s">
        <v>458</v>
      </c>
      <c r="C152" s="334" t="s">
        <v>1275</v>
      </c>
      <c r="D152" s="365" t="s">
        <v>536</v>
      </c>
      <c r="E152" s="365" t="s">
        <v>1276</v>
      </c>
      <c r="F152" s="365" t="s">
        <v>1319</v>
      </c>
    </row>
    <row r="153" spans="1:6" x14ac:dyDescent="0.25">
      <c r="A153" s="334" t="s">
        <v>1225</v>
      </c>
      <c r="B153" s="334" t="s">
        <v>458</v>
      </c>
      <c r="C153" s="334" t="s">
        <v>1277</v>
      </c>
      <c r="D153" s="365" t="s">
        <v>536</v>
      </c>
      <c r="E153" s="365" t="s">
        <v>1195</v>
      </c>
      <c r="F153" s="365" t="s">
        <v>1319</v>
      </c>
    </row>
    <row r="154" spans="1:6" x14ac:dyDescent="0.25">
      <c r="A154" s="334" t="s">
        <v>1225</v>
      </c>
      <c r="B154" s="334" t="s">
        <v>458</v>
      </c>
      <c r="C154" s="334" t="s">
        <v>1278</v>
      </c>
      <c r="D154" s="365" t="s">
        <v>536</v>
      </c>
      <c r="E154" s="365" t="s">
        <v>1195</v>
      </c>
      <c r="F154" s="365" t="s">
        <v>1319</v>
      </c>
    </row>
    <row r="155" spans="1:6" ht="31.5" x14ac:dyDescent="0.25">
      <c r="A155" s="334" t="s">
        <v>1225</v>
      </c>
      <c r="B155" s="334" t="s">
        <v>467</v>
      </c>
      <c r="C155" s="334" t="s">
        <v>1280</v>
      </c>
      <c r="D155" s="365" t="s">
        <v>536</v>
      </c>
      <c r="E155" s="365" t="s">
        <v>1227</v>
      </c>
      <c r="F155" s="365" t="s">
        <v>1319</v>
      </c>
    </row>
    <row r="156" spans="1:6" ht="31.5" x14ac:dyDescent="0.25">
      <c r="A156" s="334" t="s">
        <v>1225</v>
      </c>
      <c r="B156" s="334" t="s">
        <v>467</v>
      </c>
      <c r="C156" s="334" t="s">
        <v>1281</v>
      </c>
      <c r="D156" s="365" t="s">
        <v>536</v>
      </c>
      <c r="E156" s="365" t="s">
        <v>1273</v>
      </c>
      <c r="F156" s="365" t="s">
        <v>1319</v>
      </c>
    </row>
    <row r="157" spans="1:6" ht="31.5" x14ac:dyDescent="0.25">
      <c r="A157" s="334" t="s">
        <v>1225</v>
      </c>
      <c r="B157" s="334" t="s">
        <v>467</v>
      </c>
      <c r="C157" s="334" t="s">
        <v>1282</v>
      </c>
      <c r="D157" s="365" t="s">
        <v>536</v>
      </c>
      <c r="E157" s="365" t="s">
        <v>1241</v>
      </c>
      <c r="F157" s="365" t="s">
        <v>1319</v>
      </c>
    </row>
    <row r="158" spans="1:6" ht="31.5" x14ac:dyDescent="0.25">
      <c r="A158" s="334" t="s">
        <v>1225</v>
      </c>
      <c r="B158" s="334" t="s">
        <v>467</v>
      </c>
      <c r="C158" s="334" t="s">
        <v>1283</v>
      </c>
      <c r="D158" s="365" t="s">
        <v>536</v>
      </c>
      <c r="E158" s="365" t="s">
        <v>1276</v>
      </c>
      <c r="F158" s="365" t="s">
        <v>1319</v>
      </c>
    </row>
    <row r="159" spans="1:6" ht="31.5" x14ac:dyDescent="0.25">
      <c r="A159" s="334" t="s">
        <v>1225</v>
      </c>
      <c r="B159" s="334" t="s">
        <v>467</v>
      </c>
      <c r="C159" s="334" t="s">
        <v>1284</v>
      </c>
      <c r="D159" s="365" t="s">
        <v>536</v>
      </c>
      <c r="E159" s="365" t="s">
        <v>1279</v>
      </c>
      <c r="F159" s="365" t="s">
        <v>1319</v>
      </c>
    </row>
    <row r="160" spans="1:6" ht="31.5" x14ac:dyDescent="0.25">
      <c r="A160" s="334" t="s">
        <v>1225</v>
      </c>
      <c r="B160" s="334" t="s">
        <v>467</v>
      </c>
      <c r="C160" s="334" t="s">
        <v>1285</v>
      </c>
      <c r="D160" s="365" t="s">
        <v>536</v>
      </c>
      <c r="E160" s="365" t="s">
        <v>1286</v>
      </c>
      <c r="F160" s="365" t="s">
        <v>1319</v>
      </c>
    </row>
    <row r="161" spans="1:6" ht="31.5" x14ac:dyDescent="0.25">
      <c r="A161" s="334" t="s">
        <v>1225</v>
      </c>
      <c r="B161" s="334" t="s">
        <v>467</v>
      </c>
      <c r="C161" s="334" t="s">
        <v>1287</v>
      </c>
      <c r="D161" s="365" t="s">
        <v>536</v>
      </c>
      <c r="E161" s="365" t="s">
        <v>1195</v>
      </c>
      <c r="F161" s="365" t="s">
        <v>1319</v>
      </c>
    </row>
    <row r="162" spans="1:6" ht="31.5" x14ac:dyDescent="0.25">
      <c r="A162" s="334" t="s">
        <v>1225</v>
      </c>
      <c r="B162" s="334" t="s">
        <v>467</v>
      </c>
      <c r="C162" s="334" t="s">
        <v>1288</v>
      </c>
      <c r="D162" s="365" t="s">
        <v>1198</v>
      </c>
      <c r="E162" s="365" t="s">
        <v>1195</v>
      </c>
      <c r="F162" s="365" t="s">
        <v>1319</v>
      </c>
    </row>
    <row r="163" spans="1:6" ht="31.5" x14ac:dyDescent="0.25">
      <c r="A163" s="334" t="s">
        <v>1225</v>
      </c>
      <c r="B163" s="334" t="s">
        <v>467</v>
      </c>
      <c r="C163" s="334" t="s">
        <v>1289</v>
      </c>
      <c r="D163" s="365" t="s">
        <v>1198</v>
      </c>
      <c r="E163" s="365" t="s">
        <v>1195</v>
      </c>
      <c r="F163" s="365" t="s">
        <v>1319</v>
      </c>
    </row>
    <row r="164" spans="1:6" ht="31.5" x14ac:dyDescent="0.25">
      <c r="A164" s="334" t="s">
        <v>1225</v>
      </c>
      <c r="B164" s="334" t="s">
        <v>467</v>
      </c>
      <c r="C164" s="334" t="s">
        <v>1290</v>
      </c>
      <c r="D164" s="365" t="s">
        <v>536</v>
      </c>
      <c r="E164" s="365" t="s">
        <v>1195</v>
      </c>
      <c r="F164" s="365" t="s">
        <v>1319</v>
      </c>
    </row>
    <row r="165" spans="1:6" ht="31.5" x14ac:dyDescent="0.25">
      <c r="A165" s="334" t="s">
        <v>1225</v>
      </c>
      <c r="B165" s="334" t="s">
        <v>467</v>
      </c>
      <c r="C165" s="334" t="s">
        <v>1291</v>
      </c>
      <c r="D165" s="365" t="s">
        <v>1198</v>
      </c>
      <c r="E165" s="365" t="s">
        <v>1195</v>
      </c>
      <c r="F165" s="365" t="s">
        <v>1319</v>
      </c>
    </row>
    <row r="166" spans="1:6" ht="31.5" x14ac:dyDescent="0.25">
      <c r="A166" s="334" t="s">
        <v>1225</v>
      </c>
      <c r="B166" s="334" t="s">
        <v>467</v>
      </c>
      <c r="C166" s="334" t="s">
        <v>1292</v>
      </c>
      <c r="D166" s="365" t="s">
        <v>1198</v>
      </c>
      <c r="E166" s="365" t="s">
        <v>1195</v>
      </c>
      <c r="F166" s="365" t="s">
        <v>1319</v>
      </c>
    </row>
    <row r="167" spans="1:6" ht="47.25" x14ac:dyDescent="0.25">
      <c r="A167" s="334" t="s">
        <v>1293</v>
      </c>
      <c r="B167" s="334" t="s">
        <v>1335</v>
      </c>
      <c r="C167" s="334" t="s">
        <v>1332</v>
      </c>
      <c r="D167" s="365" t="s">
        <v>1235</v>
      </c>
      <c r="E167" s="365" t="s">
        <v>1195</v>
      </c>
      <c r="F167" s="365" t="s">
        <v>1319</v>
      </c>
    </row>
    <row r="168" spans="1:6" ht="31.5" x14ac:dyDescent="0.25">
      <c r="A168" s="334" t="s">
        <v>1294</v>
      </c>
      <c r="B168" s="334" t="s">
        <v>467</v>
      </c>
      <c r="C168" s="334" t="s">
        <v>1297</v>
      </c>
      <c r="D168" s="365" t="s">
        <v>1198</v>
      </c>
      <c r="E168" s="365" t="s">
        <v>1195</v>
      </c>
      <c r="F168" s="365" t="s">
        <v>1319</v>
      </c>
    </row>
    <row r="169" spans="1:6" x14ac:dyDescent="0.25">
      <c r="A169" s="334" t="s">
        <v>1294</v>
      </c>
      <c r="B169" s="334" t="s">
        <v>458</v>
      </c>
      <c r="C169" s="334" t="s">
        <v>1336</v>
      </c>
      <c r="D169" s="365" t="s">
        <v>536</v>
      </c>
      <c r="E169" s="365" t="s">
        <v>1227</v>
      </c>
      <c r="F169" s="365" t="s">
        <v>1319</v>
      </c>
    </row>
    <row r="170" spans="1:6" x14ac:dyDescent="0.25">
      <c r="A170" s="334" t="s">
        <v>1294</v>
      </c>
      <c r="B170" s="334" t="s">
        <v>469</v>
      </c>
      <c r="C170" s="334" t="s">
        <v>1299</v>
      </c>
      <c r="D170" s="365" t="s">
        <v>536</v>
      </c>
      <c r="E170" s="365" t="s">
        <v>1195</v>
      </c>
      <c r="F170" s="365" t="s">
        <v>1319</v>
      </c>
    </row>
    <row r="171" spans="1:6" ht="31.5" x14ac:dyDescent="0.25">
      <c r="A171" s="334" t="s">
        <v>1294</v>
      </c>
      <c r="B171" s="334" t="s">
        <v>467</v>
      </c>
      <c r="C171" s="334" t="s">
        <v>1300</v>
      </c>
      <c r="D171" s="365" t="s">
        <v>1198</v>
      </c>
      <c r="E171" s="365" t="s">
        <v>1195</v>
      </c>
      <c r="F171" s="365" t="s">
        <v>1319</v>
      </c>
    </row>
    <row r="172" spans="1:6" x14ac:dyDescent="0.25">
      <c r="A172" s="334" t="s">
        <v>1294</v>
      </c>
      <c r="B172" s="334" t="s">
        <v>468</v>
      </c>
      <c r="C172" s="334" t="s">
        <v>1303</v>
      </c>
      <c r="D172" s="365" t="s">
        <v>536</v>
      </c>
      <c r="E172" s="365" t="s">
        <v>1195</v>
      </c>
      <c r="F172" s="365" t="s">
        <v>1319</v>
      </c>
    </row>
    <row r="173" spans="1:6" ht="47.25" x14ac:dyDescent="0.25">
      <c r="A173" s="334" t="s">
        <v>1294</v>
      </c>
      <c r="B173" s="334" t="s">
        <v>1304</v>
      </c>
      <c r="C173" s="334" t="s">
        <v>1305</v>
      </c>
      <c r="D173" s="365" t="s">
        <v>1198</v>
      </c>
      <c r="E173" s="365" t="s">
        <v>1195</v>
      </c>
      <c r="F173" s="365" t="s">
        <v>1319</v>
      </c>
    </row>
    <row r="174" spans="1:6" ht="31.5" x14ac:dyDescent="0.25">
      <c r="A174" s="334" t="s">
        <v>1294</v>
      </c>
      <c r="B174" s="334" t="s">
        <v>467</v>
      </c>
      <c r="C174" s="334" t="s">
        <v>1311</v>
      </c>
      <c r="D174" s="365" t="s">
        <v>536</v>
      </c>
      <c r="E174" s="365" t="s">
        <v>1195</v>
      </c>
      <c r="F174" s="365" t="s">
        <v>1319</v>
      </c>
    </row>
    <row r="175" spans="1:6" ht="31.5" x14ac:dyDescent="0.25">
      <c r="A175" s="334" t="s">
        <v>1294</v>
      </c>
      <c r="B175" s="334" t="s">
        <v>467</v>
      </c>
      <c r="C175" s="334" t="s">
        <v>1337</v>
      </c>
      <c r="D175" s="365" t="s">
        <v>1198</v>
      </c>
      <c r="E175" s="365" t="s">
        <v>1195</v>
      </c>
      <c r="F175" s="365" t="s">
        <v>1338</v>
      </c>
    </row>
    <row r="176" spans="1:6" ht="31.5" x14ac:dyDescent="0.25">
      <c r="A176" s="334" t="s">
        <v>1294</v>
      </c>
      <c r="B176" s="334" t="s">
        <v>467</v>
      </c>
      <c r="C176" s="334" t="s">
        <v>1306</v>
      </c>
      <c r="D176" s="365" t="s">
        <v>1198</v>
      </c>
      <c r="E176" s="365" t="s">
        <v>1227</v>
      </c>
      <c r="F176" s="365" t="s">
        <v>1319</v>
      </c>
    </row>
    <row r="177" spans="1:6" ht="31.5" x14ac:dyDescent="0.25">
      <c r="A177" s="334" t="s">
        <v>1294</v>
      </c>
      <c r="B177" s="334" t="s">
        <v>467</v>
      </c>
      <c r="C177" s="334" t="s">
        <v>1339</v>
      </c>
      <c r="D177" s="365" t="s">
        <v>1198</v>
      </c>
      <c r="E177" s="365" t="s">
        <v>1195</v>
      </c>
      <c r="F177" s="365" t="s">
        <v>1319</v>
      </c>
    </row>
    <row r="178" spans="1:6" ht="31.5" x14ac:dyDescent="0.25">
      <c r="A178" s="334" t="s">
        <v>1294</v>
      </c>
      <c r="B178" s="334" t="s">
        <v>467</v>
      </c>
      <c r="C178" s="334" t="s">
        <v>1308</v>
      </c>
      <c r="D178" s="365" t="s">
        <v>536</v>
      </c>
      <c r="E178" s="365" t="s">
        <v>1195</v>
      </c>
      <c r="F178" s="365" t="s">
        <v>1319</v>
      </c>
    </row>
    <row r="179" spans="1:6" ht="31.5" x14ac:dyDescent="0.25">
      <c r="A179" s="334" t="s">
        <v>1294</v>
      </c>
      <c r="B179" s="334" t="s">
        <v>467</v>
      </c>
      <c r="C179" s="334" t="s">
        <v>1307</v>
      </c>
      <c r="D179" s="365" t="s">
        <v>536</v>
      </c>
      <c r="E179" s="365" t="s">
        <v>1195</v>
      </c>
      <c r="F179" s="365" t="s">
        <v>1319</v>
      </c>
    </row>
    <row r="180" spans="1:6" ht="31.5" x14ac:dyDescent="0.25">
      <c r="A180" s="334" t="s">
        <v>1294</v>
      </c>
      <c r="B180" s="334" t="s">
        <v>467</v>
      </c>
      <c r="C180" s="334" t="s">
        <v>1340</v>
      </c>
      <c r="D180" s="365" t="s">
        <v>1198</v>
      </c>
      <c r="E180" s="365" t="s">
        <v>1195</v>
      </c>
      <c r="F180" s="365" t="s">
        <v>1319</v>
      </c>
    </row>
    <row r="181" spans="1:6" ht="31.5" x14ac:dyDescent="0.25">
      <c r="A181" s="334" t="s">
        <v>1294</v>
      </c>
      <c r="B181" s="334" t="s">
        <v>467</v>
      </c>
      <c r="C181" s="334" t="s">
        <v>1312</v>
      </c>
      <c r="D181" s="365" t="s">
        <v>536</v>
      </c>
      <c r="E181" s="365" t="s">
        <v>1195</v>
      </c>
      <c r="F181" s="365" t="s">
        <v>1319</v>
      </c>
    </row>
    <row r="182" spans="1:6" ht="31.5" x14ac:dyDescent="0.25">
      <c r="A182" s="334" t="s">
        <v>1294</v>
      </c>
      <c r="B182" s="334" t="s">
        <v>467</v>
      </c>
      <c r="C182" s="334" t="s">
        <v>1341</v>
      </c>
      <c r="D182" s="365" t="s">
        <v>536</v>
      </c>
      <c r="E182" s="365" t="s">
        <v>1195</v>
      </c>
      <c r="F182" s="365" t="s">
        <v>1319</v>
      </c>
    </row>
    <row r="183" spans="1:6" ht="31.5" x14ac:dyDescent="0.25">
      <c r="A183" s="334" t="s">
        <v>1294</v>
      </c>
      <c r="B183" s="334" t="s">
        <v>467</v>
      </c>
      <c r="C183" s="334" t="s">
        <v>1314</v>
      </c>
      <c r="D183" s="365" t="s">
        <v>536</v>
      </c>
      <c r="E183" s="365" t="s">
        <v>1195</v>
      </c>
      <c r="F183" s="365" t="s">
        <v>1319</v>
      </c>
    </row>
    <row r="184" spans="1:6" ht="31.5" x14ac:dyDescent="0.25">
      <c r="A184" s="334" t="s">
        <v>1294</v>
      </c>
      <c r="B184" s="334" t="s">
        <v>467</v>
      </c>
      <c r="C184" s="334" t="s">
        <v>1315</v>
      </c>
      <c r="D184" s="365" t="s">
        <v>536</v>
      </c>
      <c r="E184" s="365" t="s">
        <v>1195</v>
      </c>
      <c r="F184" s="365" t="s">
        <v>1319</v>
      </c>
    </row>
    <row r="185" spans="1:6" ht="31.5" x14ac:dyDescent="0.25">
      <c r="A185" s="334" t="s">
        <v>1294</v>
      </c>
      <c r="B185" s="334" t="s">
        <v>467</v>
      </c>
      <c r="C185" s="334" t="s">
        <v>1316</v>
      </c>
      <c r="D185" s="365" t="s">
        <v>536</v>
      </c>
      <c r="E185" s="365" t="s">
        <v>1195</v>
      </c>
      <c r="F185" s="365" t="s">
        <v>1319</v>
      </c>
    </row>
    <row r="186" spans="1:6" ht="31.5" x14ac:dyDescent="0.25">
      <c r="A186" s="334" t="s">
        <v>1294</v>
      </c>
      <c r="B186" s="334" t="s">
        <v>467</v>
      </c>
      <c r="C186" s="334" t="s">
        <v>1317</v>
      </c>
      <c r="D186" s="365" t="s">
        <v>536</v>
      </c>
      <c r="E186" s="365" t="s">
        <v>1195</v>
      </c>
      <c r="F186" s="365" t="s">
        <v>1319</v>
      </c>
    </row>
    <row r="187" spans="1:6" ht="31.5" x14ac:dyDescent="0.25">
      <c r="A187" s="334" t="s">
        <v>1294</v>
      </c>
      <c r="B187" s="334" t="s">
        <v>467</v>
      </c>
      <c r="C187" s="334" t="s">
        <v>1280</v>
      </c>
      <c r="D187" s="365" t="s">
        <v>536</v>
      </c>
      <c r="E187" s="365" t="s">
        <v>1227</v>
      </c>
      <c r="F187" s="365" t="s">
        <v>1319</v>
      </c>
    </row>
    <row r="188" spans="1:6" x14ac:dyDescent="0.25">
      <c r="A188" s="369" t="s">
        <v>1342</v>
      </c>
      <c r="B188" s="370"/>
      <c r="C188" s="370"/>
      <c r="D188" s="371"/>
      <c r="E188" s="371"/>
      <c r="F188" s="371"/>
    </row>
    <row r="189" spans="1:6" ht="16.5" thickBot="1" x14ac:dyDescent="0.3">
      <c r="A189" s="372" t="s">
        <v>231</v>
      </c>
      <c r="B189" s="373"/>
      <c r="C189" s="373"/>
      <c r="D189" s="373"/>
      <c r="E189" s="373"/>
      <c r="F189" s="373"/>
    </row>
    <row r="190" spans="1:6" ht="32.25" thickBot="1" x14ac:dyDescent="0.3">
      <c r="A190" s="374" t="s">
        <v>119</v>
      </c>
      <c r="B190" s="375" t="s">
        <v>71</v>
      </c>
      <c r="C190" s="375" t="s">
        <v>226</v>
      </c>
      <c r="D190" s="375" t="s">
        <v>227</v>
      </c>
      <c r="E190" s="375" t="s">
        <v>228</v>
      </c>
      <c r="F190" s="376" t="s">
        <v>229</v>
      </c>
    </row>
    <row r="191" spans="1:6" x14ac:dyDescent="0.25">
      <c r="A191" s="377"/>
      <c r="B191" s="377"/>
      <c r="C191" s="377"/>
      <c r="D191" s="377"/>
      <c r="E191" s="377"/>
      <c r="F191" s="377"/>
    </row>
    <row r="192" spans="1:6" x14ac:dyDescent="0.25">
      <c r="A192" s="341"/>
      <c r="B192" s="341"/>
      <c r="C192" s="341"/>
      <c r="D192" s="341"/>
      <c r="E192" s="341"/>
      <c r="F192" s="341"/>
    </row>
    <row r="193" spans="1:6" x14ac:dyDescent="0.25">
      <c r="A193" s="367"/>
      <c r="B193" s="367"/>
      <c r="C193" s="367"/>
      <c r="D193" s="367"/>
      <c r="E193" s="367"/>
      <c r="F193" s="367"/>
    </row>
    <row r="194" spans="1:6" ht="16.5" thickBot="1" x14ac:dyDescent="0.3">
      <c r="A194" s="368" t="s">
        <v>232</v>
      </c>
      <c r="B194" s="367"/>
      <c r="C194" s="367"/>
      <c r="D194" s="367"/>
      <c r="E194" s="367"/>
      <c r="F194" s="367"/>
    </row>
    <row r="195" spans="1:6" ht="32.25" thickBot="1" x14ac:dyDescent="0.3">
      <c r="A195" s="374" t="s">
        <v>119</v>
      </c>
      <c r="B195" s="375" t="s">
        <v>71</v>
      </c>
      <c r="C195" s="375" t="s">
        <v>226</v>
      </c>
      <c r="D195" s="375" t="s">
        <v>227</v>
      </c>
      <c r="E195" s="375" t="s">
        <v>228</v>
      </c>
      <c r="F195" s="376" t="s">
        <v>229</v>
      </c>
    </row>
    <row r="196" spans="1:6" ht="31.5" x14ac:dyDescent="0.25">
      <c r="A196" s="363" t="s">
        <v>1193</v>
      </c>
      <c r="B196" s="363" t="s">
        <v>456</v>
      </c>
      <c r="C196" s="363" t="s">
        <v>1320</v>
      </c>
      <c r="D196" s="378" t="s">
        <v>1198</v>
      </c>
      <c r="E196" s="378" t="s">
        <v>1195</v>
      </c>
      <c r="F196" s="378" t="s">
        <v>1343</v>
      </c>
    </row>
    <row r="197" spans="1:6" x14ac:dyDescent="0.25">
      <c r="A197" s="363" t="s">
        <v>1193</v>
      </c>
      <c r="B197" s="363" t="s">
        <v>333</v>
      </c>
      <c r="C197" s="363" t="s">
        <v>1321</v>
      </c>
      <c r="D197" s="378" t="s">
        <v>1198</v>
      </c>
      <c r="E197" s="378" t="s">
        <v>1195</v>
      </c>
      <c r="F197" s="378" t="s">
        <v>1343</v>
      </c>
    </row>
    <row r="198" spans="1:6" x14ac:dyDescent="0.25">
      <c r="A198" s="363" t="s">
        <v>1193</v>
      </c>
      <c r="B198" s="363" t="s">
        <v>333</v>
      </c>
      <c r="C198" s="363" t="s">
        <v>1344</v>
      </c>
      <c r="D198" s="378" t="s">
        <v>1198</v>
      </c>
      <c r="E198" s="378" t="s">
        <v>1195</v>
      </c>
      <c r="F198" s="378" t="s">
        <v>1343</v>
      </c>
    </row>
    <row r="199" spans="1:6" ht="31.5" x14ac:dyDescent="0.25">
      <c r="A199" s="363" t="s">
        <v>1193</v>
      </c>
      <c r="B199" s="363" t="s">
        <v>1345</v>
      </c>
      <c r="C199" s="363" t="s">
        <v>1346</v>
      </c>
      <c r="D199" s="378" t="s">
        <v>1198</v>
      </c>
      <c r="E199" s="378" t="s">
        <v>1195</v>
      </c>
      <c r="F199" s="378" t="s">
        <v>1343</v>
      </c>
    </row>
    <row r="200" spans="1:6" x14ac:dyDescent="0.25">
      <c r="A200" s="363" t="s">
        <v>1193</v>
      </c>
      <c r="B200" s="363" t="s">
        <v>360</v>
      </c>
      <c r="C200" s="363" t="s">
        <v>528</v>
      </c>
      <c r="D200" s="378" t="s">
        <v>1198</v>
      </c>
      <c r="E200" s="378" t="s">
        <v>1195</v>
      </c>
      <c r="F200" s="378" t="s">
        <v>1343</v>
      </c>
    </row>
    <row r="201" spans="1:6" x14ac:dyDescent="0.25">
      <c r="A201" s="363" t="s">
        <v>1193</v>
      </c>
      <c r="B201" s="363" t="s">
        <v>455</v>
      </c>
      <c r="C201" s="363" t="s">
        <v>1347</v>
      </c>
      <c r="D201" s="378" t="s">
        <v>1198</v>
      </c>
      <c r="E201" s="378" t="s">
        <v>1195</v>
      </c>
      <c r="F201" s="378" t="s">
        <v>1343</v>
      </c>
    </row>
    <row r="202" spans="1:6" x14ac:dyDescent="0.25">
      <c r="A202" s="363" t="s">
        <v>1193</v>
      </c>
      <c r="B202" s="363" t="s">
        <v>350</v>
      </c>
      <c r="C202" s="363" t="s">
        <v>1348</v>
      </c>
      <c r="D202" s="378" t="s">
        <v>1198</v>
      </c>
      <c r="E202" s="378" t="s">
        <v>1195</v>
      </c>
      <c r="F202" s="378" t="s">
        <v>1343</v>
      </c>
    </row>
    <row r="203" spans="1:6" ht="31.5" x14ac:dyDescent="0.25">
      <c r="A203" s="363" t="s">
        <v>1209</v>
      </c>
      <c r="B203" s="363" t="s">
        <v>464</v>
      </c>
      <c r="C203" s="363" t="s">
        <v>525</v>
      </c>
      <c r="D203" s="378" t="s">
        <v>1198</v>
      </c>
      <c r="E203" s="378" t="s">
        <v>1195</v>
      </c>
      <c r="F203" s="378" t="s">
        <v>1343</v>
      </c>
    </row>
    <row r="204" spans="1:6" ht="31.5" x14ac:dyDescent="0.25">
      <c r="A204" s="363" t="s">
        <v>1209</v>
      </c>
      <c r="B204" s="363" t="s">
        <v>465</v>
      </c>
      <c r="C204" s="363" t="s">
        <v>465</v>
      </c>
      <c r="D204" s="378" t="s">
        <v>1198</v>
      </c>
      <c r="E204" s="378" t="s">
        <v>1195</v>
      </c>
      <c r="F204" s="378" t="s">
        <v>1343</v>
      </c>
    </row>
    <row r="205" spans="1:6" ht="31.5" x14ac:dyDescent="0.25">
      <c r="A205" s="363" t="s">
        <v>1212</v>
      </c>
      <c r="B205" s="363" t="s">
        <v>458</v>
      </c>
      <c r="C205" s="363" t="s">
        <v>1349</v>
      </c>
      <c r="D205" s="378" t="s">
        <v>1198</v>
      </c>
      <c r="E205" s="378" t="s">
        <v>1350</v>
      </c>
      <c r="F205" s="378" t="s">
        <v>1343</v>
      </c>
    </row>
    <row r="206" spans="1:6" ht="31.5" x14ac:dyDescent="0.25">
      <c r="A206" s="363" t="s">
        <v>1212</v>
      </c>
      <c r="B206" s="363" t="s">
        <v>1345</v>
      </c>
      <c r="C206" s="363" t="s">
        <v>1351</v>
      </c>
      <c r="D206" s="378" t="s">
        <v>1198</v>
      </c>
      <c r="E206" s="378" t="s">
        <v>1352</v>
      </c>
      <c r="F206" s="378" t="s">
        <v>1343</v>
      </c>
    </row>
    <row r="207" spans="1:6" x14ac:dyDescent="0.25">
      <c r="A207" s="363" t="s">
        <v>1225</v>
      </c>
      <c r="B207" s="363" t="s">
        <v>458</v>
      </c>
      <c r="C207" s="363" t="s">
        <v>1226</v>
      </c>
      <c r="D207" s="378" t="s">
        <v>1198</v>
      </c>
      <c r="E207" s="378" t="s">
        <v>1227</v>
      </c>
      <c r="F207" s="378" t="s">
        <v>1343</v>
      </c>
    </row>
    <row r="208" spans="1:6" x14ac:dyDescent="0.25">
      <c r="A208" s="363" t="s">
        <v>1225</v>
      </c>
      <c r="B208" s="363" t="s">
        <v>459</v>
      </c>
      <c r="C208" s="363" t="s">
        <v>1230</v>
      </c>
      <c r="D208" s="378" t="s">
        <v>1198</v>
      </c>
      <c r="E208" s="378" t="s">
        <v>1195</v>
      </c>
      <c r="F208" s="378" t="s">
        <v>1343</v>
      </c>
    </row>
    <row r="209" spans="1:6" x14ac:dyDescent="0.25">
      <c r="A209" s="363" t="s">
        <v>1225</v>
      </c>
      <c r="B209" s="363" t="s">
        <v>317</v>
      </c>
      <c r="C209" s="363" t="s">
        <v>518</v>
      </c>
      <c r="D209" s="378" t="s">
        <v>1198</v>
      </c>
      <c r="E209" s="378" t="s">
        <v>1195</v>
      </c>
      <c r="F209" s="378" t="s">
        <v>1343</v>
      </c>
    </row>
    <row r="210" spans="1:6" x14ac:dyDescent="0.25">
      <c r="A210" s="363" t="s">
        <v>1225</v>
      </c>
      <c r="B210" s="363" t="s">
        <v>317</v>
      </c>
      <c r="C210" s="363" t="s">
        <v>1335</v>
      </c>
      <c r="D210" s="378" t="s">
        <v>1198</v>
      </c>
      <c r="E210" s="378" t="s">
        <v>1195</v>
      </c>
      <c r="F210" s="378" t="s">
        <v>1343</v>
      </c>
    </row>
    <row r="211" spans="1:6" x14ac:dyDescent="0.25">
      <c r="A211" s="363" t="s">
        <v>1225</v>
      </c>
      <c r="B211" s="363" t="s">
        <v>459</v>
      </c>
      <c r="C211" s="363" t="s">
        <v>1353</v>
      </c>
      <c r="D211" s="378" t="s">
        <v>1198</v>
      </c>
      <c r="E211" s="378" t="s">
        <v>1195</v>
      </c>
      <c r="F211" s="378" t="s">
        <v>1343</v>
      </c>
    </row>
    <row r="212" spans="1:6" x14ac:dyDescent="0.25">
      <c r="A212" s="363" t="s">
        <v>1225</v>
      </c>
      <c r="B212" s="363" t="s">
        <v>1354</v>
      </c>
      <c r="C212" s="363" t="s">
        <v>522</v>
      </c>
      <c r="D212" s="378" t="s">
        <v>1198</v>
      </c>
      <c r="E212" s="378" t="s">
        <v>1195</v>
      </c>
      <c r="F212" s="378" t="s">
        <v>1343</v>
      </c>
    </row>
    <row r="213" spans="1:6" ht="31.5" x14ac:dyDescent="0.25">
      <c r="A213" s="363" t="s">
        <v>1225</v>
      </c>
      <c r="B213" s="363" t="s">
        <v>1345</v>
      </c>
      <c r="C213" s="363" t="s">
        <v>1355</v>
      </c>
      <c r="D213" s="378" t="s">
        <v>1198</v>
      </c>
      <c r="E213" s="378" t="s">
        <v>1195</v>
      </c>
      <c r="F213" s="378" t="s">
        <v>1343</v>
      </c>
    </row>
    <row r="214" spans="1:6" ht="31.5" x14ac:dyDescent="0.25">
      <c r="A214" s="363" t="s">
        <v>1225</v>
      </c>
      <c r="B214" s="363" t="s">
        <v>461</v>
      </c>
      <c r="C214" s="363" t="s">
        <v>1236</v>
      </c>
      <c r="D214" s="378" t="s">
        <v>1198</v>
      </c>
      <c r="E214" s="378" t="s">
        <v>1195</v>
      </c>
      <c r="F214" s="378" t="s">
        <v>1343</v>
      </c>
    </row>
    <row r="215" spans="1:6" x14ac:dyDescent="0.25">
      <c r="A215" s="363" t="s">
        <v>1225</v>
      </c>
      <c r="B215" s="363" t="s">
        <v>459</v>
      </c>
      <c r="C215" s="363" t="s">
        <v>1356</v>
      </c>
      <c r="D215" s="378" t="s">
        <v>1198</v>
      </c>
      <c r="E215" s="378" t="s">
        <v>1195</v>
      </c>
      <c r="F215" s="378" t="s">
        <v>1343</v>
      </c>
    </row>
    <row r="216" spans="1:6" ht="31.5" x14ac:dyDescent="0.25">
      <c r="A216" s="363" t="s">
        <v>1225</v>
      </c>
      <c r="B216" s="363" t="s">
        <v>458</v>
      </c>
      <c r="C216" s="363" t="s">
        <v>1357</v>
      </c>
      <c r="D216" s="378" t="s">
        <v>1198</v>
      </c>
      <c r="E216" s="378" t="s">
        <v>1296</v>
      </c>
      <c r="F216" s="378" t="s">
        <v>1343</v>
      </c>
    </row>
    <row r="217" spans="1:6" x14ac:dyDescent="0.25">
      <c r="A217" s="363" t="s">
        <v>1225</v>
      </c>
      <c r="B217" s="363" t="s">
        <v>463</v>
      </c>
      <c r="C217" s="363" t="s">
        <v>1243</v>
      </c>
      <c r="D217" s="378" t="s">
        <v>1198</v>
      </c>
      <c r="E217" s="378" t="s">
        <v>1195</v>
      </c>
      <c r="F217" s="378" t="s">
        <v>1343</v>
      </c>
    </row>
    <row r="218" spans="1:6" x14ac:dyDescent="0.25">
      <c r="A218" s="363" t="s">
        <v>1225</v>
      </c>
      <c r="B218" s="363" t="s">
        <v>459</v>
      </c>
      <c r="C218" s="363" t="s">
        <v>1358</v>
      </c>
      <c r="D218" s="378" t="s">
        <v>1198</v>
      </c>
      <c r="E218" s="378" t="s">
        <v>1195</v>
      </c>
      <c r="F218" s="378" t="s">
        <v>1343</v>
      </c>
    </row>
    <row r="219" spans="1:6" x14ac:dyDescent="0.25">
      <c r="A219" s="363" t="s">
        <v>1225</v>
      </c>
      <c r="B219" s="363" t="s">
        <v>458</v>
      </c>
      <c r="C219" s="363" t="s">
        <v>1359</v>
      </c>
      <c r="D219" s="378" t="s">
        <v>1198</v>
      </c>
      <c r="E219" s="378" t="s">
        <v>1360</v>
      </c>
      <c r="F219" s="378" t="s">
        <v>1343</v>
      </c>
    </row>
    <row r="220" spans="1:6" x14ac:dyDescent="0.25">
      <c r="A220" s="363" t="s">
        <v>1225</v>
      </c>
      <c r="B220" s="363" t="s">
        <v>458</v>
      </c>
      <c r="C220" s="363" t="s">
        <v>1361</v>
      </c>
      <c r="D220" s="378" t="s">
        <v>1198</v>
      </c>
      <c r="E220" s="378" t="s">
        <v>1195</v>
      </c>
      <c r="F220" s="378" t="s">
        <v>1343</v>
      </c>
    </row>
    <row r="221" spans="1:6" ht="31.5" x14ac:dyDescent="0.25">
      <c r="A221" s="363" t="s">
        <v>1225</v>
      </c>
      <c r="B221" s="363" t="s">
        <v>458</v>
      </c>
      <c r="C221" s="363" t="s">
        <v>1362</v>
      </c>
      <c r="D221" s="378" t="s">
        <v>1198</v>
      </c>
      <c r="E221" s="378" t="s">
        <v>1195</v>
      </c>
      <c r="F221" s="378" t="s">
        <v>1343</v>
      </c>
    </row>
    <row r="222" spans="1:6" x14ac:dyDescent="0.25">
      <c r="A222" s="363" t="s">
        <v>1225</v>
      </c>
      <c r="B222" s="363" t="s">
        <v>458</v>
      </c>
      <c r="C222" s="363" t="s">
        <v>1363</v>
      </c>
      <c r="D222" s="378" t="s">
        <v>1198</v>
      </c>
      <c r="E222" s="378" t="s">
        <v>1195</v>
      </c>
      <c r="F222" s="378" t="s">
        <v>1343</v>
      </c>
    </row>
    <row r="223" spans="1:6" ht="31.5" x14ac:dyDescent="0.25">
      <c r="A223" s="363" t="s">
        <v>1294</v>
      </c>
      <c r="B223" s="363" t="s">
        <v>1345</v>
      </c>
      <c r="C223" s="363" t="s">
        <v>1297</v>
      </c>
      <c r="D223" s="378" t="s">
        <v>1198</v>
      </c>
      <c r="E223" s="378" t="s">
        <v>1195</v>
      </c>
      <c r="F223" s="378" t="s">
        <v>1343</v>
      </c>
    </row>
    <row r="224" spans="1:6" ht="31.5" x14ac:dyDescent="0.25">
      <c r="A224" s="363" t="s">
        <v>1294</v>
      </c>
      <c r="B224" s="363" t="s">
        <v>1345</v>
      </c>
      <c r="C224" s="363" t="s">
        <v>532</v>
      </c>
      <c r="D224" s="378" t="s">
        <v>1198</v>
      </c>
      <c r="E224" s="378" t="s">
        <v>1195</v>
      </c>
      <c r="F224" s="378" t="s">
        <v>1343</v>
      </c>
    </row>
    <row r="225" spans="1:6" ht="31.5" x14ac:dyDescent="0.25">
      <c r="A225" s="363" t="s">
        <v>1294</v>
      </c>
      <c r="B225" s="363" t="s">
        <v>1345</v>
      </c>
      <c r="C225" s="363" t="s">
        <v>1364</v>
      </c>
      <c r="D225" s="378" t="s">
        <v>1198</v>
      </c>
      <c r="E225" s="378" t="s">
        <v>1195</v>
      </c>
      <c r="F225" s="378" t="s">
        <v>1343</v>
      </c>
    </row>
    <row r="226" spans="1:6" ht="31.5" x14ac:dyDescent="0.25">
      <c r="A226" s="363" t="s">
        <v>1294</v>
      </c>
      <c r="B226" s="363" t="s">
        <v>1345</v>
      </c>
      <c r="C226" s="363" t="s">
        <v>1365</v>
      </c>
      <c r="D226" s="378" t="s">
        <v>1198</v>
      </c>
      <c r="E226" s="378" t="s">
        <v>1195</v>
      </c>
      <c r="F226" s="378" t="s">
        <v>1343</v>
      </c>
    </row>
    <row r="227" spans="1:6" ht="31.5" x14ac:dyDescent="0.25">
      <c r="A227" s="363" t="s">
        <v>1294</v>
      </c>
      <c r="B227" s="363" t="s">
        <v>1345</v>
      </c>
      <c r="C227" s="363" t="s">
        <v>1366</v>
      </c>
      <c r="D227" s="378" t="s">
        <v>1198</v>
      </c>
      <c r="E227" s="378" t="s">
        <v>1195</v>
      </c>
      <c r="F227" s="378" t="s">
        <v>1343</v>
      </c>
    </row>
    <row r="228" spans="1:6" ht="31.5" x14ac:dyDescent="0.25">
      <c r="A228" s="363" t="s">
        <v>1294</v>
      </c>
      <c r="B228" s="363" t="s">
        <v>1345</v>
      </c>
      <c r="C228" s="363" t="s">
        <v>1367</v>
      </c>
      <c r="D228" s="378" t="s">
        <v>1198</v>
      </c>
      <c r="E228" s="378" t="s">
        <v>1195</v>
      </c>
      <c r="F228" s="378" t="s">
        <v>1343</v>
      </c>
    </row>
    <row r="229" spans="1:6" x14ac:dyDescent="0.25">
      <c r="A229" s="334" t="s">
        <v>1294</v>
      </c>
      <c r="B229" s="334" t="s">
        <v>468</v>
      </c>
      <c r="C229" s="334" t="s">
        <v>1368</v>
      </c>
      <c r="D229" s="365" t="s">
        <v>1198</v>
      </c>
      <c r="E229" s="365" t="s">
        <v>1195</v>
      </c>
      <c r="F229" s="365" t="s">
        <v>1343</v>
      </c>
    </row>
    <row r="230" spans="1:6" x14ac:dyDescent="0.25">
      <c r="A230" s="369" t="s">
        <v>1342</v>
      </c>
      <c r="B230" s="370"/>
      <c r="C230" s="370"/>
      <c r="D230" s="371"/>
      <c r="E230" s="371"/>
      <c r="F230" s="371"/>
    </row>
  </sheetData>
  <mergeCells count="2">
    <mergeCell ref="A1:F1"/>
    <mergeCell ref="A104:C104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30" zoomScaleSheetLayoutView="100" workbookViewId="0">
      <selection activeCell="F16" sqref="F16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4" width="14.125" customWidth="1"/>
    <col min="5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55" t="s">
        <v>233</v>
      </c>
      <c r="B1" s="455"/>
      <c r="C1" s="455"/>
      <c r="D1" s="455"/>
      <c r="E1" s="455"/>
      <c r="F1" s="455"/>
      <c r="G1" s="455"/>
      <c r="H1" s="455"/>
      <c r="I1" s="36"/>
    </row>
    <row r="2" spans="1:9" ht="110.25" x14ac:dyDescent="0.25">
      <c r="A2" s="70" t="s">
        <v>119</v>
      </c>
      <c r="B2" s="85" t="s">
        <v>64</v>
      </c>
      <c r="C2" s="85" t="s">
        <v>71</v>
      </c>
      <c r="D2" s="85" t="s">
        <v>226</v>
      </c>
      <c r="E2" s="85" t="s">
        <v>227</v>
      </c>
      <c r="F2" s="85" t="s">
        <v>228</v>
      </c>
      <c r="G2" s="85" t="s">
        <v>229</v>
      </c>
      <c r="H2" s="86" t="s">
        <v>234</v>
      </c>
      <c r="I2" s="27"/>
    </row>
    <row r="3" spans="1:9" ht="31.5" x14ac:dyDescent="0.25">
      <c r="A3" s="407" t="s">
        <v>1209</v>
      </c>
      <c r="B3" s="407" t="s">
        <v>261</v>
      </c>
      <c r="C3" s="407" t="s">
        <v>465</v>
      </c>
      <c r="D3" s="407" t="s">
        <v>1210</v>
      </c>
      <c r="E3" s="407" t="s">
        <v>472</v>
      </c>
      <c r="F3" s="407" t="s">
        <v>1387</v>
      </c>
      <c r="G3" s="407" t="s">
        <v>1343</v>
      </c>
      <c r="H3" s="407" t="s">
        <v>1388</v>
      </c>
      <c r="I3" s="27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27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27"/>
    </row>
    <row r="6" spans="1:9" x14ac:dyDescent="0.25">
      <c r="A6" s="37"/>
      <c r="B6" s="37"/>
      <c r="C6" s="37"/>
      <c r="D6" s="37"/>
      <c r="E6" s="37"/>
      <c r="F6" s="37"/>
      <c r="G6" s="37"/>
      <c r="H6" s="37"/>
      <c r="I6" s="27"/>
    </row>
    <row r="7" spans="1:9" x14ac:dyDescent="0.25">
      <c r="A7" s="37"/>
      <c r="B7" s="37"/>
      <c r="C7" s="37"/>
      <c r="D7" s="37"/>
      <c r="E7" s="37"/>
      <c r="F7" s="37"/>
      <c r="G7" s="37"/>
      <c r="H7" s="37"/>
      <c r="I7" s="27"/>
    </row>
    <row r="8" spans="1:9" x14ac:dyDescent="0.25">
      <c r="A8" s="2"/>
      <c r="B8" s="2"/>
      <c r="C8" s="2"/>
      <c r="D8" s="14"/>
      <c r="E8" s="14"/>
      <c r="F8" s="14"/>
      <c r="G8" s="2"/>
      <c r="H8" s="2"/>
      <c r="I8" s="7"/>
    </row>
    <row r="9" spans="1:9" x14ac:dyDescent="0.25">
      <c r="H9" s="16"/>
      <c r="I9" s="7"/>
    </row>
  </sheetData>
  <mergeCells count="1">
    <mergeCell ref="A1:H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view="pageBreakPreview" zoomScaleNormal="100" zoomScaleSheetLayoutView="100" workbookViewId="0">
      <selection activeCell="B17" sqref="B17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480" t="s">
        <v>235</v>
      </c>
      <c r="B1" s="480"/>
    </row>
    <row r="2" spans="1:2" s="1" customFormat="1" ht="16.5" thickBot="1" x14ac:dyDescent="0.3">
      <c r="A2" s="113" t="s">
        <v>119</v>
      </c>
      <c r="B2" s="83" t="s">
        <v>236</v>
      </c>
    </row>
    <row r="3" spans="1:2" x14ac:dyDescent="0.25">
      <c r="A3" s="23" t="s">
        <v>1193</v>
      </c>
      <c r="B3" s="23" t="s">
        <v>455</v>
      </c>
    </row>
    <row r="4" spans="1:2" x14ac:dyDescent="0.25">
      <c r="A4" s="23" t="s">
        <v>1193</v>
      </c>
      <c r="B4" s="14" t="s">
        <v>1375</v>
      </c>
    </row>
    <row r="5" spans="1:2" x14ac:dyDescent="0.25">
      <c r="A5" s="23" t="s">
        <v>1193</v>
      </c>
      <c r="B5" s="14" t="s">
        <v>528</v>
      </c>
    </row>
    <row r="6" spans="1:2" x14ac:dyDescent="0.25">
      <c r="A6" s="14" t="s">
        <v>1209</v>
      </c>
      <c r="B6" s="14" t="s">
        <v>465</v>
      </c>
    </row>
    <row r="7" spans="1:2" x14ac:dyDescent="0.25">
      <c r="A7" s="14" t="s">
        <v>1209</v>
      </c>
      <c r="B7" s="14" t="s">
        <v>525</v>
      </c>
    </row>
    <row r="8" spans="1:2" x14ac:dyDescent="0.25">
      <c r="A8" s="14" t="s">
        <v>1212</v>
      </c>
      <c r="B8" s="14" t="s">
        <v>1376</v>
      </c>
    </row>
    <row r="9" spans="1:2" x14ac:dyDescent="0.25">
      <c r="A9" s="14" t="s">
        <v>1225</v>
      </c>
      <c r="B9" s="14" t="s">
        <v>1230</v>
      </c>
    </row>
    <row r="10" spans="1:2" x14ac:dyDescent="0.25">
      <c r="A10" s="14" t="s">
        <v>1225</v>
      </c>
      <c r="B10" s="14" t="s">
        <v>1376</v>
      </c>
    </row>
    <row r="11" spans="1:2" x14ac:dyDescent="0.25">
      <c r="A11" s="14" t="s">
        <v>1225</v>
      </c>
      <c r="B11" s="14" t="s">
        <v>518</v>
      </c>
    </row>
    <row r="12" spans="1:2" x14ac:dyDescent="0.25">
      <c r="A12" s="14" t="s">
        <v>1225</v>
      </c>
      <c r="B12" s="14" t="s">
        <v>1335</v>
      </c>
    </row>
    <row r="13" spans="1:2" x14ac:dyDescent="0.25">
      <c r="A13" s="14" t="s">
        <v>1225</v>
      </c>
      <c r="B13" s="14" t="s">
        <v>1232</v>
      </c>
    </row>
    <row r="14" spans="1:2" x14ac:dyDescent="0.25">
      <c r="A14" s="14" t="s">
        <v>1225</v>
      </c>
      <c r="B14" s="14" t="s">
        <v>520</v>
      </c>
    </row>
    <row r="15" spans="1:2" x14ac:dyDescent="0.25">
      <c r="A15" s="14" t="s">
        <v>1225</v>
      </c>
      <c r="B15" s="14" t="s">
        <v>522</v>
      </c>
    </row>
    <row r="16" spans="1:2" x14ac:dyDescent="0.25">
      <c r="A16" s="14" t="s">
        <v>1225</v>
      </c>
      <c r="B16" s="14" t="s">
        <v>1377</v>
      </c>
    </row>
    <row r="17" spans="1:2" x14ac:dyDescent="0.25">
      <c r="A17" s="14" t="s">
        <v>1225</v>
      </c>
      <c r="B17" s="14" t="s">
        <v>1239</v>
      </c>
    </row>
    <row r="18" spans="1:2" x14ac:dyDescent="0.25">
      <c r="A18" s="14" t="s">
        <v>1225</v>
      </c>
      <c r="B18" s="14" t="s">
        <v>511</v>
      </c>
    </row>
    <row r="19" spans="1:2" x14ac:dyDescent="0.25">
      <c r="A19" s="14" t="s">
        <v>1225</v>
      </c>
      <c r="B19" s="14" t="s">
        <v>1378</v>
      </c>
    </row>
    <row r="20" spans="1:2" x14ac:dyDescent="0.25">
      <c r="A20" s="14" t="s">
        <v>1225</v>
      </c>
      <c r="B20" s="14" t="s">
        <v>1361</v>
      </c>
    </row>
    <row r="21" spans="1:2" x14ac:dyDescent="0.25">
      <c r="A21" s="14" t="s">
        <v>1225</v>
      </c>
      <c r="B21" s="14" t="s">
        <v>1362</v>
      </c>
    </row>
    <row r="22" spans="1:2" x14ac:dyDescent="0.25">
      <c r="A22" s="14" t="s">
        <v>1294</v>
      </c>
      <c r="B22" s="14" t="s">
        <v>532</v>
      </c>
    </row>
    <row r="23" spans="1:2" x14ac:dyDescent="0.25">
      <c r="A23" s="14" t="s">
        <v>1294</v>
      </c>
      <c r="B23" s="14" t="s">
        <v>1379</v>
      </c>
    </row>
    <row r="24" spans="1:2" x14ac:dyDescent="0.25">
      <c r="A24" s="2"/>
      <c r="B24" s="2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Normal="100" zoomScaleSheetLayoutView="100" workbookViewId="0">
      <selection activeCell="D8" sqref="D8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80" t="s">
        <v>237</v>
      </c>
      <c r="B1" s="480"/>
      <c r="C1" s="480"/>
    </row>
    <row r="2" spans="1:3" ht="31.5" x14ac:dyDescent="0.25">
      <c r="A2" s="114" t="s">
        <v>119</v>
      </c>
      <c r="B2" s="83" t="s">
        <v>236</v>
      </c>
      <c r="C2" s="84" t="s">
        <v>238</v>
      </c>
    </row>
    <row r="3" spans="1:3" x14ac:dyDescent="0.25">
      <c r="A3" s="69" t="s">
        <v>1225</v>
      </c>
      <c r="B3" s="69" t="s">
        <v>317</v>
      </c>
      <c r="C3" s="305">
        <v>44182</v>
      </c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C8" s="1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view="pageBreakPreview" topLeftCell="A73" zoomScaleNormal="100" zoomScaleSheetLayoutView="100" workbookViewId="0">
      <selection activeCell="H77" sqref="H77"/>
    </sheetView>
  </sheetViews>
  <sheetFormatPr defaultRowHeight="15.75" x14ac:dyDescent="0.25"/>
  <cols>
    <col min="1" max="1" width="3.75" customWidth="1"/>
    <col min="2" max="2" width="6.625" customWidth="1"/>
    <col min="3" max="3" width="20.625" customWidth="1"/>
    <col min="4" max="4" width="6" customWidth="1"/>
    <col min="5" max="5" width="5.25" customWidth="1"/>
    <col min="6" max="6" width="15.25" customWidth="1"/>
    <col min="7" max="7" width="27.125" customWidth="1"/>
    <col min="8" max="8" width="45.75" customWidth="1"/>
    <col min="9" max="9" width="14.5" customWidth="1"/>
    <col min="10" max="10" width="11.25" customWidth="1"/>
    <col min="11" max="11" width="14.75" customWidth="1"/>
    <col min="12" max="12" width="10.5" customWidth="1"/>
  </cols>
  <sheetData>
    <row r="1" spans="1:12" ht="21" customHeight="1" thickBot="1" x14ac:dyDescent="0.35">
      <c r="A1" s="520" t="s">
        <v>239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</row>
    <row r="2" spans="1:12" ht="138" customHeight="1" thickBot="1" x14ac:dyDescent="0.3">
      <c r="A2" s="140" t="s">
        <v>240</v>
      </c>
      <c r="B2" s="141" t="s">
        <v>119</v>
      </c>
      <c r="C2" s="141" t="s">
        <v>241</v>
      </c>
      <c r="D2" s="141" t="s">
        <v>242</v>
      </c>
      <c r="E2" s="141" t="s">
        <v>243</v>
      </c>
      <c r="F2" s="141" t="s">
        <v>244</v>
      </c>
      <c r="G2" s="141" t="s">
        <v>245</v>
      </c>
      <c r="H2" s="141" t="s">
        <v>246</v>
      </c>
      <c r="I2" s="141" t="s">
        <v>247</v>
      </c>
      <c r="J2" s="141" t="s">
        <v>248</v>
      </c>
      <c r="K2" s="141" t="s">
        <v>249</v>
      </c>
      <c r="L2" s="142" t="s">
        <v>250</v>
      </c>
    </row>
    <row r="3" spans="1:12" ht="47.25" x14ac:dyDescent="0.25">
      <c r="A3" s="315">
        <v>1</v>
      </c>
      <c r="B3" s="316" t="s">
        <v>473</v>
      </c>
      <c r="C3" s="316" t="s">
        <v>534</v>
      </c>
      <c r="D3" s="316" t="s">
        <v>535</v>
      </c>
      <c r="E3" s="316" t="s">
        <v>536</v>
      </c>
      <c r="F3" s="315" t="s">
        <v>537</v>
      </c>
      <c r="G3" s="317" t="s">
        <v>538</v>
      </c>
      <c r="H3" s="318" t="s">
        <v>539</v>
      </c>
      <c r="I3" s="315" t="s">
        <v>540</v>
      </c>
      <c r="J3" s="319">
        <v>4839</v>
      </c>
      <c r="K3" s="315"/>
      <c r="L3" s="315"/>
    </row>
    <row r="4" spans="1:12" ht="47.25" x14ac:dyDescent="0.25">
      <c r="A4" s="320">
        <v>2</v>
      </c>
      <c r="B4" s="316" t="s">
        <v>473</v>
      </c>
      <c r="C4" s="316" t="s">
        <v>534</v>
      </c>
      <c r="D4" s="316" t="s">
        <v>535</v>
      </c>
      <c r="E4" s="316" t="s">
        <v>536</v>
      </c>
      <c r="F4" s="320" t="s">
        <v>541</v>
      </c>
      <c r="G4" s="321" t="s">
        <v>542</v>
      </c>
      <c r="H4" s="321" t="s">
        <v>543</v>
      </c>
      <c r="I4" s="322" t="s">
        <v>544</v>
      </c>
      <c r="J4" s="323">
        <v>6000</v>
      </c>
      <c r="K4" s="320"/>
      <c r="L4" s="320"/>
    </row>
    <row r="5" spans="1:12" ht="31.5" x14ac:dyDescent="0.25">
      <c r="A5" s="320">
        <v>3</v>
      </c>
      <c r="B5" s="316" t="s">
        <v>473</v>
      </c>
      <c r="C5" s="316" t="s">
        <v>534</v>
      </c>
      <c r="D5" s="316" t="s">
        <v>535</v>
      </c>
      <c r="E5" s="316" t="s">
        <v>536</v>
      </c>
      <c r="F5" s="320" t="s">
        <v>545</v>
      </c>
      <c r="G5" s="321" t="s">
        <v>546</v>
      </c>
      <c r="H5" s="321" t="s">
        <v>547</v>
      </c>
      <c r="I5" s="320" t="s">
        <v>548</v>
      </c>
      <c r="J5" s="323">
        <v>24371</v>
      </c>
      <c r="K5" s="320"/>
      <c r="L5" s="320"/>
    </row>
    <row r="6" spans="1:12" ht="31.5" x14ac:dyDescent="0.25">
      <c r="A6" s="320">
        <v>4</v>
      </c>
      <c r="B6" s="316" t="s">
        <v>473</v>
      </c>
      <c r="C6" s="316" t="s">
        <v>534</v>
      </c>
      <c r="D6" s="316" t="s">
        <v>535</v>
      </c>
      <c r="E6" s="316" t="s">
        <v>536</v>
      </c>
      <c r="F6" s="320" t="s">
        <v>549</v>
      </c>
      <c r="G6" s="321" t="s">
        <v>550</v>
      </c>
      <c r="H6" s="324" t="s">
        <v>551</v>
      </c>
      <c r="I6" s="320" t="s">
        <v>552</v>
      </c>
      <c r="J6" s="323">
        <v>9028</v>
      </c>
      <c r="K6" s="320"/>
      <c r="L6" s="320"/>
    </row>
    <row r="7" spans="1:12" ht="31.5" x14ac:dyDescent="0.25">
      <c r="A7" s="320">
        <v>5</v>
      </c>
      <c r="B7" s="316" t="s">
        <v>473</v>
      </c>
      <c r="C7" s="316" t="s">
        <v>534</v>
      </c>
      <c r="D7" s="316" t="s">
        <v>535</v>
      </c>
      <c r="E7" s="316" t="s">
        <v>536</v>
      </c>
      <c r="F7" s="320" t="s">
        <v>553</v>
      </c>
      <c r="G7" s="324" t="s">
        <v>554</v>
      </c>
      <c r="H7" s="321" t="s">
        <v>555</v>
      </c>
      <c r="I7" s="322" t="s">
        <v>556</v>
      </c>
      <c r="J7" s="323">
        <v>45278</v>
      </c>
      <c r="K7" s="322"/>
      <c r="L7" s="322"/>
    </row>
    <row r="8" spans="1:12" ht="31.5" x14ac:dyDescent="0.25">
      <c r="A8" s="315">
        <v>6</v>
      </c>
      <c r="B8" s="316" t="s">
        <v>473</v>
      </c>
      <c r="C8" s="316" t="s">
        <v>534</v>
      </c>
      <c r="D8" s="316" t="s">
        <v>535</v>
      </c>
      <c r="E8" s="316" t="s">
        <v>536</v>
      </c>
      <c r="F8" s="325" t="s">
        <v>557</v>
      </c>
      <c r="G8" s="317" t="s">
        <v>538</v>
      </c>
      <c r="H8" s="321" t="s">
        <v>558</v>
      </c>
      <c r="I8" s="321" t="s">
        <v>559</v>
      </c>
      <c r="J8" s="321">
        <v>3344</v>
      </c>
      <c r="K8" s="322"/>
      <c r="L8" s="322"/>
    </row>
    <row r="9" spans="1:12" ht="31.5" x14ac:dyDescent="0.25">
      <c r="A9" s="320">
        <v>7</v>
      </c>
      <c r="B9" s="322" t="s">
        <v>475</v>
      </c>
      <c r="C9" s="316" t="s">
        <v>534</v>
      </c>
      <c r="D9" s="316" t="s">
        <v>535</v>
      </c>
      <c r="E9" s="316" t="s">
        <v>536</v>
      </c>
      <c r="F9" s="320" t="s">
        <v>560</v>
      </c>
      <c r="G9" s="321" t="s">
        <v>561</v>
      </c>
      <c r="H9" s="321" t="s">
        <v>562</v>
      </c>
      <c r="I9" s="322" t="s">
        <v>563</v>
      </c>
      <c r="J9" s="323">
        <v>2971</v>
      </c>
      <c r="K9" s="320"/>
      <c r="L9" s="320"/>
    </row>
    <row r="10" spans="1:12" ht="63" x14ac:dyDescent="0.25">
      <c r="A10" s="320">
        <v>8</v>
      </c>
      <c r="B10" s="322" t="s">
        <v>475</v>
      </c>
      <c r="C10" s="316" t="s">
        <v>534</v>
      </c>
      <c r="D10" s="316" t="s">
        <v>535</v>
      </c>
      <c r="E10" s="316" t="s">
        <v>536</v>
      </c>
      <c r="F10" s="320" t="s">
        <v>564</v>
      </c>
      <c r="G10" s="321" t="s">
        <v>565</v>
      </c>
      <c r="H10" s="324" t="s">
        <v>566</v>
      </c>
      <c r="I10" s="320" t="s">
        <v>548</v>
      </c>
      <c r="J10" s="323">
        <v>16002</v>
      </c>
      <c r="K10" s="320"/>
      <c r="L10" s="320"/>
    </row>
    <row r="11" spans="1:12" ht="31.5" x14ac:dyDescent="0.25">
      <c r="A11" s="320">
        <v>9</v>
      </c>
      <c r="B11" s="322" t="s">
        <v>475</v>
      </c>
      <c r="C11" s="316" t="s">
        <v>534</v>
      </c>
      <c r="D11" s="316" t="s">
        <v>535</v>
      </c>
      <c r="E11" s="316" t="s">
        <v>536</v>
      </c>
      <c r="F11" s="320" t="s">
        <v>567</v>
      </c>
      <c r="G11" s="321" t="s">
        <v>568</v>
      </c>
      <c r="H11" s="324" t="s">
        <v>569</v>
      </c>
      <c r="I11" s="320" t="s">
        <v>570</v>
      </c>
      <c r="J11" s="323">
        <v>3282</v>
      </c>
      <c r="K11" s="320"/>
      <c r="L11" s="320"/>
    </row>
    <row r="12" spans="1:12" ht="31.5" x14ac:dyDescent="0.25">
      <c r="A12" s="320">
        <v>10</v>
      </c>
      <c r="B12" s="322" t="s">
        <v>477</v>
      </c>
      <c r="C12" s="316" t="s">
        <v>534</v>
      </c>
      <c r="D12" s="316" t="s">
        <v>535</v>
      </c>
      <c r="E12" s="316" t="s">
        <v>536</v>
      </c>
      <c r="F12" s="322" t="s">
        <v>571</v>
      </c>
      <c r="G12" s="321" t="s">
        <v>572</v>
      </c>
      <c r="H12" s="324" t="s">
        <v>573</v>
      </c>
      <c r="I12" s="322" t="s">
        <v>574</v>
      </c>
      <c r="J12" s="323">
        <v>1700</v>
      </c>
      <c r="K12" s="320"/>
      <c r="L12" s="320"/>
    </row>
    <row r="13" spans="1:12" ht="31.5" x14ac:dyDescent="0.25">
      <c r="A13" s="315">
        <v>11</v>
      </c>
      <c r="B13" s="322" t="s">
        <v>479</v>
      </c>
      <c r="C13" s="316" t="s">
        <v>534</v>
      </c>
      <c r="D13" s="316" t="s">
        <v>535</v>
      </c>
      <c r="E13" s="316" t="s">
        <v>536</v>
      </c>
      <c r="F13" s="322" t="s">
        <v>575</v>
      </c>
      <c r="G13" s="324" t="s">
        <v>576</v>
      </c>
      <c r="H13" s="321" t="s">
        <v>577</v>
      </c>
      <c r="I13" s="320" t="s">
        <v>540</v>
      </c>
      <c r="J13" s="323">
        <v>24658</v>
      </c>
      <c r="K13" s="320"/>
      <c r="L13" s="320"/>
    </row>
    <row r="14" spans="1:12" ht="31.5" x14ac:dyDescent="0.25">
      <c r="A14" s="320">
        <v>12</v>
      </c>
      <c r="B14" s="322" t="s">
        <v>479</v>
      </c>
      <c r="C14" s="316" t="s">
        <v>534</v>
      </c>
      <c r="D14" s="316" t="s">
        <v>535</v>
      </c>
      <c r="E14" s="316" t="s">
        <v>536</v>
      </c>
      <c r="F14" s="320" t="s">
        <v>578</v>
      </c>
      <c r="G14" s="321" t="s">
        <v>579</v>
      </c>
      <c r="H14" s="321" t="s">
        <v>580</v>
      </c>
      <c r="I14" s="322" t="s">
        <v>581</v>
      </c>
      <c r="J14" s="323">
        <v>16531</v>
      </c>
      <c r="K14" s="320"/>
      <c r="L14" s="320"/>
    </row>
    <row r="15" spans="1:12" ht="31.5" x14ac:dyDescent="0.25">
      <c r="A15" s="320">
        <v>13</v>
      </c>
      <c r="B15" s="322" t="s">
        <v>479</v>
      </c>
      <c r="C15" s="316" t="s">
        <v>534</v>
      </c>
      <c r="D15" s="316" t="s">
        <v>535</v>
      </c>
      <c r="E15" s="316" t="s">
        <v>536</v>
      </c>
      <c r="F15" s="320" t="s">
        <v>582</v>
      </c>
      <c r="G15" s="321" t="s">
        <v>583</v>
      </c>
      <c r="H15" s="324" t="s">
        <v>584</v>
      </c>
      <c r="I15" s="322" t="s">
        <v>581</v>
      </c>
      <c r="J15" s="323">
        <v>31943</v>
      </c>
      <c r="K15" s="320"/>
      <c r="L15" s="320"/>
    </row>
    <row r="16" spans="1:12" ht="47.25" x14ac:dyDescent="0.25">
      <c r="A16" s="320">
        <v>14</v>
      </c>
      <c r="B16" s="322" t="s">
        <v>479</v>
      </c>
      <c r="C16" s="316" t="s">
        <v>534</v>
      </c>
      <c r="D16" s="316" t="s">
        <v>535</v>
      </c>
      <c r="E16" s="316" t="s">
        <v>536</v>
      </c>
      <c r="F16" s="322" t="s">
        <v>585</v>
      </c>
      <c r="G16" s="321" t="s">
        <v>586</v>
      </c>
      <c r="H16" s="321" t="s">
        <v>587</v>
      </c>
      <c r="I16" s="322" t="s">
        <v>588</v>
      </c>
      <c r="J16" s="323">
        <v>34621</v>
      </c>
      <c r="K16" s="320"/>
      <c r="L16" s="320"/>
    </row>
    <row r="17" spans="1:12" ht="31.5" x14ac:dyDescent="0.25">
      <c r="A17" s="320">
        <v>15</v>
      </c>
      <c r="B17" s="322" t="s">
        <v>479</v>
      </c>
      <c r="C17" s="316" t="s">
        <v>534</v>
      </c>
      <c r="D17" s="316" t="s">
        <v>535</v>
      </c>
      <c r="E17" s="316" t="s">
        <v>536</v>
      </c>
      <c r="F17" s="322" t="s">
        <v>589</v>
      </c>
      <c r="G17" s="321" t="s">
        <v>590</v>
      </c>
      <c r="H17" s="321" t="s">
        <v>591</v>
      </c>
      <c r="I17" s="320" t="s">
        <v>548</v>
      </c>
      <c r="J17" s="323">
        <v>22143</v>
      </c>
      <c r="K17" s="320"/>
      <c r="L17" s="320"/>
    </row>
    <row r="18" spans="1:12" ht="31.5" x14ac:dyDescent="0.25">
      <c r="A18" s="315">
        <v>16</v>
      </c>
      <c r="B18" s="322" t="s">
        <v>479</v>
      </c>
      <c r="C18" s="316" t="s">
        <v>534</v>
      </c>
      <c r="D18" s="316" t="s">
        <v>535</v>
      </c>
      <c r="E18" s="316" t="s">
        <v>536</v>
      </c>
      <c r="F18" s="320" t="s">
        <v>592</v>
      </c>
      <c r="G18" s="321" t="s">
        <v>593</v>
      </c>
      <c r="H18" s="324" t="s">
        <v>594</v>
      </c>
      <c r="I18" s="320" t="s">
        <v>595</v>
      </c>
      <c r="J18" s="323">
        <v>50217</v>
      </c>
      <c r="K18" s="320"/>
      <c r="L18" s="320"/>
    </row>
    <row r="19" spans="1:12" ht="31.5" x14ac:dyDescent="0.25">
      <c r="A19" s="320">
        <v>17</v>
      </c>
      <c r="B19" s="322" t="s">
        <v>479</v>
      </c>
      <c r="C19" s="316" t="s">
        <v>534</v>
      </c>
      <c r="D19" s="316" t="s">
        <v>535</v>
      </c>
      <c r="E19" s="316" t="s">
        <v>536</v>
      </c>
      <c r="F19" s="322" t="s">
        <v>596</v>
      </c>
      <c r="G19" s="321" t="s">
        <v>597</v>
      </c>
      <c r="H19" s="321" t="s">
        <v>598</v>
      </c>
      <c r="I19" s="320" t="s">
        <v>599</v>
      </c>
      <c r="J19" s="323">
        <v>41031</v>
      </c>
      <c r="K19" s="320"/>
      <c r="L19" s="320"/>
    </row>
    <row r="20" spans="1:12" ht="47.25" x14ac:dyDescent="0.25">
      <c r="A20" s="320">
        <v>18</v>
      </c>
      <c r="B20" s="322" t="s">
        <v>479</v>
      </c>
      <c r="C20" s="316" t="s">
        <v>534</v>
      </c>
      <c r="D20" s="316" t="s">
        <v>535</v>
      </c>
      <c r="E20" s="316" t="s">
        <v>536</v>
      </c>
      <c r="F20" s="320" t="s">
        <v>600</v>
      </c>
      <c r="G20" s="321" t="s">
        <v>601</v>
      </c>
      <c r="H20" s="321" t="s">
        <v>602</v>
      </c>
      <c r="I20" s="320" t="s">
        <v>548</v>
      </c>
      <c r="J20" s="323">
        <v>43500</v>
      </c>
      <c r="K20" s="320"/>
      <c r="L20" s="320"/>
    </row>
    <row r="21" spans="1:12" ht="31.5" x14ac:dyDescent="0.25">
      <c r="A21" s="320">
        <v>19</v>
      </c>
      <c r="B21" s="322" t="s">
        <v>479</v>
      </c>
      <c r="C21" s="316" t="s">
        <v>534</v>
      </c>
      <c r="D21" s="316" t="s">
        <v>535</v>
      </c>
      <c r="E21" s="316" t="s">
        <v>536</v>
      </c>
      <c r="F21" s="320" t="s">
        <v>603</v>
      </c>
      <c r="G21" s="324" t="s">
        <v>604</v>
      </c>
      <c r="H21" s="321" t="s">
        <v>605</v>
      </c>
      <c r="I21" s="320" t="s">
        <v>606</v>
      </c>
      <c r="J21" s="323">
        <v>2858</v>
      </c>
      <c r="K21" s="320"/>
      <c r="L21" s="320"/>
    </row>
    <row r="22" spans="1:12" ht="31.5" x14ac:dyDescent="0.25">
      <c r="A22" s="320">
        <v>20</v>
      </c>
      <c r="B22" s="322" t="s">
        <v>479</v>
      </c>
      <c r="C22" s="316" t="s">
        <v>534</v>
      </c>
      <c r="D22" s="316" t="s">
        <v>535</v>
      </c>
      <c r="E22" s="316" t="s">
        <v>536</v>
      </c>
      <c r="F22" s="322" t="s">
        <v>607</v>
      </c>
      <c r="G22" s="324" t="s">
        <v>608</v>
      </c>
      <c r="H22" s="324" t="s">
        <v>609</v>
      </c>
      <c r="I22" s="320" t="s">
        <v>610</v>
      </c>
      <c r="J22" s="323">
        <v>53549</v>
      </c>
      <c r="K22" s="320"/>
      <c r="L22" s="320"/>
    </row>
    <row r="23" spans="1:12" ht="31.5" x14ac:dyDescent="0.25">
      <c r="A23" s="315">
        <v>21</v>
      </c>
      <c r="B23" s="322" t="s">
        <v>479</v>
      </c>
      <c r="C23" s="316" t="s">
        <v>534</v>
      </c>
      <c r="D23" s="316" t="s">
        <v>535</v>
      </c>
      <c r="E23" s="316" t="s">
        <v>536</v>
      </c>
      <c r="F23" s="320" t="s">
        <v>611</v>
      </c>
      <c r="G23" s="321" t="s">
        <v>612</v>
      </c>
      <c r="H23" s="324" t="s">
        <v>613</v>
      </c>
      <c r="I23" s="320" t="s">
        <v>610</v>
      </c>
      <c r="J23" s="323">
        <v>17487</v>
      </c>
      <c r="K23" s="320"/>
      <c r="L23" s="320"/>
    </row>
    <row r="24" spans="1:12" ht="31.5" x14ac:dyDescent="0.25">
      <c r="A24" s="320">
        <v>22</v>
      </c>
      <c r="B24" s="322" t="s">
        <v>479</v>
      </c>
      <c r="C24" s="316" t="s">
        <v>534</v>
      </c>
      <c r="D24" s="316" t="s">
        <v>535</v>
      </c>
      <c r="E24" s="316" t="s">
        <v>536</v>
      </c>
      <c r="F24" s="322" t="s">
        <v>614</v>
      </c>
      <c r="G24" s="321" t="s">
        <v>615</v>
      </c>
      <c r="H24" s="321" t="s">
        <v>616</v>
      </c>
      <c r="I24" s="320" t="s">
        <v>552</v>
      </c>
      <c r="J24" s="323">
        <v>48838</v>
      </c>
      <c r="K24" s="320"/>
      <c r="L24" s="320"/>
    </row>
    <row r="25" spans="1:12" ht="31.5" x14ac:dyDescent="0.25">
      <c r="A25" s="320">
        <v>23</v>
      </c>
      <c r="B25" s="322" t="s">
        <v>479</v>
      </c>
      <c r="C25" s="316" t="s">
        <v>534</v>
      </c>
      <c r="D25" s="316" t="s">
        <v>535</v>
      </c>
      <c r="E25" s="316" t="s">
        <v>536</v>
      </c>
      <c r="F25" s="320" t="s">
        <v>617</v>
      </c>
      <c r="G25" s="321" t="s">
        <v>601</v>
      </c>
      <c r="H25" s="321" t="s">
        <v>618</v>
      </c>
      <c r="I25" s="322" t="s">
        <v>619</v>
      </c>
      <c r="J25" s="323">
        <v>6680</v>
      </c>
      <c r="K25" s="320"/>
      <c r="L25" s="320"/>
    </row>
    <row r="26" spans="1:12" ht="31.5" x14ac:dyDescent="0.25">
      <c r="A26" s="320">
        <v>24</v>
      </c>
      <c r="B26" s="322" t="s">
        <v>481</v>
      </c>
      <c r="C26" s="316" t="s">
        <v>534</v>
      </c>
      <c r="D26" s="316" t="s">
        <v>535</v>
      </c>
      <c r="E26" s="316" t="s">
        <v>536</v>
      </c>
      <c r="F26" s="320" t="s">
        <v>620</v>
      </c>
      <c r="G26" s="321" t="s">
        <v>621</v>
      </c>
      <c r="H26" s="324" t="s">
        <v>622</v>
      </c>
      <c r="I26" s="322" t="s">
        <v>623</v>
      </c>
      <c r="J26" s="323">
        <v>25833</v>
      </c>
      <c r="K26" s="320"/>
      <c r="L26" s="320"/>
    </row>
    <row r="27" spans="1:12" ht="31.5" x14ac:dyDescent="0.25">
      <c r="A27" s="320">
        <v>25</v>
      </c>
      <c r="B27" s="322" t="s">
        <v>481</v>
      </c>
      <c r="C27" s="316" t="s">
        <v>534</v>
      </c>
      <c r="D27" s="316" t="s">
        <v>535</v>
      </c>
      <c r="E27" s="316" t="s">
        <v>536</v>
      </c>
      <c r="F27" s="322" t="s">
        <v>624</v>
      </c>
      <c r="G27" s="324" t="s">
        <v>625</v>
      </c>
      <c r="H27" s="324" t="s">
        <v>626</v>
      </c>
      <c r="I27" s="320" t="s">
        <v>552</v>
      </c>
      <c r="J27" s="323">
        <v>7511</v>
      </c>
      <c r="K27" s="320"/>
      <c r="L27" s="320"/>
    </row>
    <row r="28" spans="1:12" ht="31.5" x14ac:dyDescent="0.25">
      <c r="A28" s="315">
        <v>26</v>
      </c>
      <c r="B28" s="322" t="s">
        <v>481</v>
      </c>
      <c r="C28" s="316" t="s">
        <v>534</v>
      </c>
      <c r="D28" s="316" t="s">
        <v>535</v>
      </c>
      <c r="E28" s="316" t="s">
        <v>536</v>
      </c>
      <c r="F28" s="320" t="s">
        <v>627</v>
      </c>
      <c r="G28" s="321" t="s">
        <v>628</v>
      </c>
      <c r="H28" s="321" t="s">
        <v>629</v>
      </c>
      <c r="I28" s="320" t="s">
        <v>556</v>
      </c>
      <c r="J28" s="323">
        <v>29224</v>
      </c>
      <c r="K28" s="323"/>
      <c r="L28" s="320"/>
    </row>
    <row r="29" spans="1:12" x14ac:dyDescent="0.25">
      <c r="A29" s="320">
        <v>27</v>
      </c>
      <c r="B29" s="322" t="s">
        <v>473</v>
      </c>
      <c r="C29" s="322" t="s">
        <v>630</v>
      </c>
      <c r="D29" s="316" t="s">
        <v>535</v>
      </c>
      <c r="E29" s="316" t="s">
        <v>536</v>
      </c>
      <c r="F29" s="320" t="s">
        <v>631</v>
      </c>
      <c r="G29" s="324" t="s">
        <v>632</v>
      </c>
      <c r="H29" s="324" t="s">
        <v>633</v>
      </c>
      <c r="I29" s="320" t="s">
        <v>634</v>
      </c>
      <c r="J29" s="323">
        <v>12524</v>
      </c>
      <c r="K29" s="320"/>
      <c r="L29" s="320"/>
    </row>
    <row r="30" spans="1:12" ht="47.25" x14ac:dyDescent="0.25">
      <c r="A30" s="320">
        <v>28</v>
      </c>
      <c r="B30" s="322" t="s">
        <v>473</v>
      </c>
      <c r="C30" s="322" t="s">
        <v>630</v>
      </c>
      <c r="D30" s="316" t="s">
        <v>535</v>
      </c>
      <c r="E30" s="316" t="s">
        <v>536</v>
      </c>
      <c r="F30" s="320" t="s">
        <v>635</v>
      </c>
      <c r="G30" s="324" t="s">
        <v>542</v>
      </c>
      <c r="H30" s="324" t="s">
        <v>636</v>
      </c>
      <c r="I30" s="322" t="s">
        <v>637</v>
      </c>
      <c r="J30" s="323">
        <v>13758</v>
      </c>
      <c r="K30" s="320"/>
      <c r="L30" s="320"/>
    </row>
    <row r="31" spans="1:12" ht="31.5" x14ac:dyDescent="0.25">
      <c r="A31" s="320">
        <v>29</v>
      </c>
      <c r="B31" s="322" t="s">
        <v>473</v>
      </c>
      <c r="C31" s="322" t="s">
        <v>630</v>
      </c>
      <c r="D31" s="316" t="s">
        <v>535</v>
      </c>
      <c r="E31" s="316" t="s">
        <v>536</v>
      </c>
      <c r="F31" s="322" t="s">
        <v>638</v>
      </c>
      <c r="G31" s="321" t="s">
        <v>639</v>
      </c>
      <c r="H31" s="321" t="s">
        <v>640</v>
      </c>
      <c r="I31" s="322" t="s">
        <v>637</v>
      </c>
      <c r="J31" s="323">
        <v>10085</v>
      </c>
      <c r="K31" s="320"/>
      <c r="L31" s="320"/>
    </row>
    <row r="32" spans="1:12" ht="31.5" x14ac:dyDescent="0.25">
      <c r="A32" s="320">
        <v>30</v>
      </c>
      <c r="B32" s="322" t="s">
        <v>473</v>
      </c>
      <c r="C32" s="322" t="s">
        <v>630</v>
      </c>
      <c r="D32" s="316" t="s">
        <v>535</v>
      </c>
      <c r="E32" s="316" t="s">
        <v>536</v>
      </c>
      <c r="F32" s="320" t="s">
        <v>641</v>
      </c>
      <c r="G32" s="324" t="s">
        <v>642</v>
      </c>
      <c r="H32" s="321" t="s">
        <v>643</v>
      </c>
      <c r="I32" s="320" t="s">
        <v>644</v>
      </c>
      <c r="J32" s="323">
        <v>5810</v>
      </c>
      <c r="K32" s="320"/>
      <c r="L32" s="320"/>
    </row>
    <row r="33" spans="1:12" ht="31.5" x14ac:dyDescent="0.25">
      <c r="A33" s="315">
        <v>31</v>
      </c>
      <c r="B33" s="322" t="s">
        <v>473</v>
      </c>
      <c r="C33" s="322" t="s">
        <v>630</v>
      </c>
      <c r="D33" s="316" t="s">
        <v>535</v>
      </c>
      <c r="E33" s="316" t="s">
        <v>536</v>
      </c>
      <c r="F33" s="320" t="s">
        <v>645</v>
      </c>
      <c r="G33" s="321" t="s">
        <v>646</v>
      </c>
      <c r="H33" s="324" t="s">
        <v>647</v>
      </c>
      <c r="I33" s="320" t="s">
        <v>648</v>
      </c>
      <c r="J33" s="323">
        <v>6186</v>
      </c>
      <c r="K33" s="320"/>
      <c r="L33" s="320"/>
    </row>
    <row r="34" spans="1:12" x14ac:dyDescent="0.25">
      <c r="A34" s="320">
        <v>32</v>
      </c>
      <c r="B34" s="322" t="s">
        <v>473</v>
      </c>
      <c r="C34" s="322" t="s">
        <v>630</v>
      </c>
      <c r="D34" s="316" t="s">
        <v>535</v>
      </c>
      <c r="E34" s="316" t="s">
        <v>536</v>
      </c>
      <c r="F34" s="322" t="s">
        <v>649</v>
      </c>
      <c r="G34" s="321" t="s">
        <v>650</v>
      </c>
      <c r="H34" s="321" t="s">
        <v>651</v>
      </c>
      <c r="I34" s="322" t="s">
        <v>648</v>
      </c>
      <c r="J34" s="323">
        <v>2887</v>
      </c>
      <c r="K34" s="320"/>
      <c r="L34" s="320"/>
    </row>
    <row r="35" spans="1:12" ht="31.5" x14ac:dyDescent="0.25">
      <c r="A35" s="320">
        <v>33</v>
      </c>
      <c r="B35" s="322" t="s">
        <v>473</v>
      </c>
      <c r="C35" s="322" t="s">
        <v>630</v>
      </c>
      <c r="D35" s="316" t="s">
        <v>535</v>
      </c>
      <c r="E35" s="316" t="s">
        <v>536</v>
      </c>
      <c r="F35" s="320" t="s">
        <v>652</v>
      </c>
      <c r="G35" s="324" t="s">
        <v>653</v>
      </c>
      <c r="H35" s="324" t="s">
        <v>654</v>
      </c>
      <c r="I35" s="320" t="s">
        <v>644</v>
      </c>
      <c r="J35" s="323">
        <v>4685</v>
      </c>
      <c r="K35" s="320"/>
      <c r="L35" s="320"/>
    </row>
    <row r="36" spans="1:12" ht="31.5" x14ac:dyDescent="0.25">
      <c r="A36" s="320">
        <v>34</v>
      </c>
      <c r="B36" s="322" t="s">
        <v>473</v>
      </c>
      <c r="C36" s="322" t="s">
        <v>630</v>
      </c>
      <c r="D36" s="316" t="s">
        <v>535</v>
      </c>
      <c r="E36" s="316" t="s">
        <v>536</v>
      </c>
      <c r="F36" s="320" t="s">
        <v>655</v>
      </c>
      <c r="G36" s="321" t="s">
        <v>656</v>
      </c>
      <c r="H36" s="321" t="s">
        <v>657</v>
      </c>
      <c r="I36" s="320" t="s">
        <v>658</v>
      </c>
      <c r="J36" s="323">
        <v>13203</v>
      </c>
      <c r="K36" s="320"/>
      <c r="L36" s="320"/>
    </row>
    <row r="37" spans="1:12" ht="47.25" x14ac:dyDescent="0.25">
      <c r="A37" s="320">
        <v>35</v>
      </c>
      <c r="B37" s="322" t="s">
        <v>473</v>
      </c>
      <c r="C37" s="322" t="s">
        <v>630</v>
      </c>
      <c r="D37" s="316" t="s">
        <v>535</v>
      </c>
      <c r="E37" s="316" t="s">
        <v>536</v>
      </c>
      <c r="F37" s="322" t="s">
        <v>659</v>
      </c>
      <c r="G37" s="321" t="s">
        <v>660</v>
      </c>
      <c r="H37" s="321" t="s">
        <v>661</v>
      </c>
      <c r="I37" s="320" t="s">
        <v>644</v>
      </c>
      <c r="J37" s="323">
        <v>5748</v>
      </c>
      <c r="K37" s="320"/>
      <c r="L37" s="320"/>
    </row>
    <row r="38" spans="1:12" ht="31.5" x14ac:dyDescent="0.25">
      <c r="A38" s="315">
        <v>36</v>
      </c>
      <c r="B38" s="322" t="s">
        <v>473</v>
      </c>
      <c r="C38" s="322" t="s">
        <v>630</v>
      </c>
      <c r="D38" s="316" t="s">
        <v>535</v>
      </c>
      <c r="E38" s="316" t="s">
        <v>536</v>
      </c>
      <c r="F38" s="320" t="s">
        <v>662</v>
      </c>
      <c r="G38" s="324" t="s">
        <v>663</v>
      </c>
      <c r="H38" s="321" t="s">
        <v>664</v>
      </c>
      <c r="I38" s="320" t="s">
        <v>658</v>
      </c>
      <c r="J38" s="323">
        <v>6457</v>
      </c>
      <c r="K38" s="320"/>
      <c r="L38" s="320"/>
    </row>
    <row r="39" spans="1:12" ht="47.25" x14ac:dyDescent="0.25">
      <c r="A39" s="320">
        <v>37</v>
      </c>
      <c r="B39" s="322" t="s">
        <v>473</v>
      </c>
      <c r="C39" s="322" t="s">
        <v>630</v>
      </c>
      <c r="D39" s="316" t="s">
        <v>535</v>
      </c>
      <c r="E39" s="316" t="s">
        <v>536</v>
      </c>
      <c r="F39" s="320" t="s">
        <v>665</v>
      </c>
      <c r="G39" s="324" t="s">
        <v>666</v>
      </c>
      <c r="H39" s="324" t="s">
        <v>667</v>
      </c>
      <c r="I39" s="320" t="s">
        <v>668</v>
      </c>
      <c r="J39" s="323">
        <v>18453</v>
      </c>
      <c r="K39" s="320"/>
      <c r="L39" s="320"/>
    </row>
    <row r="40" spans="1:12" ht="31.5" x14ac:dyDescent="0.25">
      <c r="A40" s="320">
        <v>38</v>
      </c>
      <c r="B40" s="322" t="s">
        <v>473</v>
      </c>
      <c r="C40" s="322" t="s">
        <v>630</v>
      </c>
      <c r="D40" s="316" t="s">
        <v>535</v>
      </c>
      <c r="E40" s="316" t="s">
        <v>536</v>
      </c>
      <c r="F40" s="320" t="s">
        <v>669</v>
      </c>
      <c r="G40" s="321" t="s">
        <v>670</v>
      </c>
      <c r="H40" s="321" t="s">
        <v>671</v>
      </c>
      <c r="I40" s="322" t="s">
        <v>668</v>
      </c>
      <c r="J40" s="323">
        <v>13247</v>
      </c>
      <c r="K40" s="320"/>
      <c r="L40" s="320"/>
    </row>
    <row r="41" spans="1:12" ht="31.5" x14ac:dyDescent="0.25">
      <c r="A41" s="320">
        <v>39</v>
      </c>
      <c r="B41" s="322" t="s">
        <v>473</v>
      </c>
      <c r="C41" s="322" t="s">
        <v>630</v>
      </c>
      <c r="D41" s="316" t="s">
        <v>535</v>
      </c>
      <c r="E41" s="316" t="s">
        <v>536</v>
      </c>
      <c r="F41" s="322" t="s">
        <v>672</v>
      </c>
      <c r="G41" s="324" t="s">
        <v>673</v>
      </c>
      <c r="H41" s="321" t="s">
        <v>674</v>
      </c>
      <c r="I41" s="320" t="s">
        <v>675</v>
      </c>
      <c r="J41" s="323">
        <v>6590</v>
      </c>
      <c r="K41" s="320"/>
      <c r="L41" s="320"/>
    </row>
    <row r="42" spans="1:12" ht="31.5" x14ac:dyDescent="0.25">
      <c r="A42" s="320">
        <v>40</v>
      </c>
      <c r="B42" s="322" t="s">
        <v>473</v>
      </c>
      <c r="C42" s="322" t="s">
        <v>630</v>
      </c>
      <c r="D42" s="316" t="s">
        <v>535</v>
      </c>
      <c r="E42" s="316" t="s">
        <v>536</v>
      </c>
      <c r="F42" s="320" t="s">
        <v>676</v>
      </c>
      <c r="G42" s="324" t="s">
        <v>677</v>
      </c>
      <c r="H42" s="324" t="s">
        <v>678</v>
      </c>
      <c r="I42" s="320" t="s">
        <v>675</v>
      </c>
      <c r="J42" s="323">
        <v>8707</v>
      </c>
      <c r="K42" s="320"/>
      <c r="L42" s="320"/>
    </row>
    <row r="43" spans="1:12" ht="47.25" x14ac:dyDescent="0.25">
      <c r="A43" s="315">
        <v>41</v>
      </c>
      <c r="B43" s="322" t="s">
        <v>473</v>
      </c>
      <c r="C43" s="322" t="s">
        <v>630</v>
      </c>
      <c r="D43" s="316" t="s">
        <v>535</v>
      </c>
      <c r="E43" s="316" t="s">
        <v>536</v>
      </c>
      <c r="F43" s="320" t="s">
        <v>679</v>
      </c>
      <c r="G43" s="324" t="s">
        <v>680</v>
      </c>
      <c r="H43" s="321" t="s">
        <v>681</v>
      </c>
      <c r="I43" s="320" t="s">
        <v>682</v>
      </c>
      <c r="J43" s="323">
        <v>20143</v>
      </c>
      <c r="K43" s="320"/>
      <c r="L43" s="320"/>
    </row>
    <row r="44" spans="1:12" ht="31.5" x14ac:dyDescent="0.25">
      <c r="A44" s="320">
        <v>42</v>
      </c>
      <c r="B44" s="322" t="s">
        <v>473</v>
      </c>
      <c r="C44" s="322" t="s">
        <v>630</v>
      </c>
      <c r="D44" s="316" t="s">
        <v>535</v>
      </c>
      <c r="E44" s="316" t="s">
        <v>536</v>
      </c>
      <c r="F44" s="320" t="s">
        <v>683</v>
      </c>
      <c r="G44" s="324" t="s">
        <v>550</v>
      </c>
      <c r="H44" s="321" t="s">
        <v>684</v>
      </c>
      <c r="I44" s="322" t="s">
        <v>682</v>
      </c>
      <c r="J44" s="323">
        <v>12149</v>
      </c>
      <c r="K44" s="320"/>
      <c r="L44" s="320"/>
    </row>
    <row r="45" spans="1:12" ht="47.25" x14ac:dyDescent="0.25">
      <c r="A45" s="320">
        <v>43</v>
      </c>
      <c r="B45" s="322" t="s">
        <v>473</v>
      </c>
      <c r="C45" s="322" t="s">
        <v>630</v>
      </c>
      <c r="D45" s="316" t="s">
        <v>535</v>
      </c>
      <c r="E45" s="316" t="s">
        <v>536</v>
      </c>
      <c r="F45" s="320" t="s">
        <v>685</v>
      </c>
      <c r="G45" s="321" t="s">
        <v>686</v>
      </c>
      <c r="H45" s="324" t="s">
        <v>687</v>
      </c>
      <c r="I45" s="320" t="s">
        <v>682</v>
      </c>
      <c r="J45" s="323">
        <v>13242</v>
      </c>
      <c r="K45" s="320"/>
      <c r="L45" s="320"/>
    </row>
    <row r="46" spans="1:12" ht="47.25" x14ac:dyDescent="0.25">
      <c r="A46" s="320">
        <v>44</v>
      </c>
      <c r="B46" s="322" t="s">
        <v>473</v>
      </c>
      <c r="C46" s="322" t="s">
        <v>630</v>
      </c>
      <c r="D46" s="316" t="s">
        <v>535</v>
      </c>
      <c r="E46" s="316" t="s">
        <v>536</v>
      </c>
      <c r="F46" s="320" t="s">
        <v>688</v>
      </c>
      <c r="G46" s="324" t="s">
        <v>689</v>
      </c>
      <c r="H46" s="321" t="s">
        <v>690</v>
      </c>
      <c r="I46" s="320" t="s">
        <v>691</v>
      </c>
      <c r="J46" s="323">
        <v>13931</v>
      </c>
      <c r="K46" s="320"/>
      <c r="L46" s="320"/>
    </row>
    <row r="47" spans="1:12" ht="31.5" x14ac:dyDescent="0.25">
      <c r="A47" s="320">
        <v>45</v>
      </c>
      <c r="B47" s="322" t="s">
        <v>473</v>
      </c>
      <c r="C47" s="322" t="s">
        <v>630</v>
      </c>
      <c r="D47" s="316" t="s">
        <v>535</v>
      </c>
      <c r="E47" s="316" t="s">
        <v>536</v>
      </c>
      <c r="F47" s="320" t="s">
        <v>692</v>
      </c>
      <c r="G47" s="321" t="s">
        <v>693</v>
      </c>
      <c r="H47" s="321" t="s">
        <v>694</v>
      </c>
      <c r="I47" s="322" t="s">
        <v>695</v>
      </c>
      <c r="J47" s="323">
        <v>3738</v>
      </c>
      <c r="K47" s="320"/>
      <c r="L47" s="320"/>
    </row>
    <row r="48" spans="1:12" ht="31.5" x14ac:dyDescent="0.25">
      <c r="A48" s="315">
        <v>46</v>
      </c>
      <c r="B48" s="322" t="s">
        <v>475</v>
      </c>
      <c r="C48" s="322" t="s">
        <v>630</v>
      </c>
      <c r="D48" s="316" t="s">
        <v>535</v>
      </c>
      <c r="E48" s="316" t="s">
        <v>536</v>
      </c>
      <c r="F48" s="320" t="s">
        <v>696</v>
      </c>
      <c r="G48" s="324" t="s">
        <v>697</v>
      </c>
      <c r="H48" s="324" t="s">
        <v>698</v>
      </c>
      <c r="I48" s="322" t="s">
        <v>675</v>
      </c>
      <c r="J48" s="323">
        <v>4163</v>
      </c>
      <c r="K48" s="320"/>
      <c r="L48" s="320"/>
    </row>
    <row r="49" spans="1:12" ht="31.5" x14ac:dyDescent="0.25">
      <c r="A49" s="320">
        <v>47</v>
      </c>
      <c r="B49" s="322" t="s">
        <v>475</v>
      </c>
      <c r="C49" s="322" t="s">
        <v>630</v>
      </c>
      <c r="D49" s="316" t="s">
        <v>535</v>
      </c>
      <c r="E49" s="316" t="s">
        <v>536</v>
      </c>
      <c r="F49" s="320" t="s">
        <v>699</v>
      </c>
      <c r="G49" s="321" t="s">
        <v>700</v>
      </c>
      <c r="H49" s="324" t="s">
        <v>701</v>
      </c>
      <c r="I49" s="320" t="s">
        <v>675</v>
      </c>
      <c r="J49" s="323">
        <v>6368</v>
      </c>
      <c r="K49" s="320"/>
      <c r="L49" s="320"/>
    </row>
    <row r="50" spans="1:12" ht="31.5" x14ac:dyDescent="0.25">
      <c r="A50" s="320">
        <v>48</v>
      </c>
      <c r="B50" s="322" t="s">
        <v>477</v>
      </c>
      <c r="C50" s="322" t="s">
        <v>630</v>
      </c>
      <c r="D50" s="316" t="s">
        <v>535</v>
      </c>
      <c r="E50" s="316" t="s">
        <v>536</v>
      </c>
      <c r="F50" s="320" t="s">
        <v>702</v>
      </c>
      <c r="G50" s="324" t="s">
        <v>703</v>
      </c>
      <c r="H50" s="324" t="s">
        <v>704</v>
      </c>
      <c r="I50" s="320" t="s">
        <v>648</v>
      </c>
      <c r="J50" s="323">
        <v>5938</v>
      </c>
      <c r="K50" s="320"/>
      <c r="L50" s="320"/>
    </row>
    <row r="51" spans="1:12" ht="31.5" x14ac:dyDescent="0.25">
      <c r="A51" s="320">
        <v>49</v>
      </c>
      <c r="B51" s="322" t="s">
        <v>477</v>
      </c>
      <c r="C51" s="322" t="s">
        <v>630</v>
      </c>
      <c r="D51" s="316" t="s">
        <v>535</v>
      </c>
      <c r="E51" s="316" t="s">
        <v>536</v>
      </c>
      <c r="F51" s="320" t="s">
        <v>705</v>
      </c>
      <c r="G51" s="324" t="s">
        <v>706</v>
      </c>
      <c r="H51" s="324" t="s">
        <v>707</v>
      </c>
      <c r="I51" s="320" t="s">
        <v>644</v>
      </c>
      <c r="J51" s="323">
        <v>9200</v>
      </c>
      <c r="K51" s="320"/>
      <c r="L51" s="320"/>
    </row>
    <row r="52" spans="1:12" ht="31.5" x14ac:dyDescent="0.25">
      <c r="A52" s="320">
        <v>50</v>
      </c>
      <c r="B52" s="322" t="s">
        <v>479</v>
      </c>
      <c r="C52" s="322" t="s">
        <v>630</v>
      </c>
      <c r="D52" s="316" t="s">
        <v>535</v>
      </c>
      <c r="E52" s="316" t="s">
        <v>536</v>
      </c>
      <c r="F52" s="320" t="s">
        <v>708</v>
      </c>
      <c r="G52" s="324" t="s">
        <v>709</v>
      </c>
      <c r="H52" s="321" t="s">
        <v>710</v>
      </c>
      <c r="I52" s="320" t="s">
        <v>711</v>
      </c>
      <c r="J52" s="323">
        <v>3075</v>
      </c>
      <c r="K52" s="320"/>
      <c r="L52" s="320"/>
    </row>
    <row r="53" spans="1:12" ht="47.25" x14ac:dyDescent="0.25">
      <c r="A53" s="315">
        <v>51</v>
      </c>
      <c r="B53" s="322" t="s">
        <v>479</v>
      </c>
      <c r="C53" s="322" t="s">
        <v>630</v>
      </c>
      <c r="D53" s="316" t="s">
        <v>535</v>
      </c>
      <c r="E53" s="316" t="s">
        <v>536</v>
      </c>
      <c r="F53" s="322" t="s">
        <v>712</v>
      </c>
      <c r="G53" s="324" t="s">
        <v>713</v>
      </c>
      <c r="H53" s="321" t="s">
        <v>714</v>
      </c>
      <c r="I53" s="320" t="s">
        <v>711</v>
      </c>
      <c r="J53" s="323">
        <v>5334</v>
      </c>
      <c r="K53" s="320"/>
      <c r="L53" s="320"/>
    </row>
    <row r="54" spans="1:12" ht="31.5" x14ac:dyDescent="0.25">
      <c r="A54" s="320">
        <v>52</v>
      </c>
      <c r="B54" s="322" t="s">
        <v>479</v>
      </c>
      <c r="C54" s="322" t="s">
        <v>630</v>
      </c>
      <c r="D54" s="316" t="s">
        <v>535</v>
      </c>
      <c r="E54" s="316" t="s">
        <v>536</v>
      </c>
      <c r="F54" s="320" t="s">
        <v>715</v>
      </c>
      <c r="G54" s="321" t="s">
        <v>716</v>
      </c>
      <c r="H54" s="321" t="s">
        <v>717</v>
      </c>
      <c r="I54" s="320" t="s">
        <v>718</v>
      </c>
      <c r="J54" s="323">
        <v>5611</v>
      </c>
      <c r="K54" s="320"/>
      <c r="L54" s="320"/>
    </row>
    <row r="55" spans="1:12" ht="47.25" x14ac:dyDescent="0.25">
      <c r="A55" s="320">
        <v>53</v>
      </c>
      <c r="B55" s="322" t="s">
        <v>479</v>
      </c>
      <c r="C55" s="322" t="s">
        <v>630</v>
      </c>
      <c r="D55" s="316" t="s">
        <v>535</v>
      </c>
      <c r="E55" s="316" t="s">
        <v>536</v>
      </c>
      <c r="F55" s="320" t="s">
        <v>719</v>
      </c>
      <c r="G55" s="324" t="s">
        <v>720</v>
      </c>
      <c r="H55" s="321" t="s">
        <v>721</v>
      </c>
      <c r="I55" s="322" t="s">
        <v>718</v>
      </c>
      <c r="J55" s="323">
        <v>4874</v>
      </c>
      <c r="K55" s="320"/>
      <c r="L55" s="320"/>
    </row>
    <row r="56" spans="1:12" ht="47.25" x14ac:dyDescent="0.25">
      <c r="A56" s="320">
        <v>54</v>
      </c>
      <c r="B56" s="322" t="s">
        <v>479</v>
      </c>
      <c r="C56" s="322" t="s">
        <v>630</v>
      </c>
      <c r="D56" s="316" t="s">
        <v>535</v>
      </c>
      <c r="E56" s="316" t="s">
        <v>536</v>
      </c>
      <c r="F56" s="320" t="s">
        <v>722</v>
      </c>
      <c r="G56" s="324" t="s">
        <v>723</v>
      </c>
      <c r="H56" s="324" t="s">
        <v>724</v>
      </c>
      <c r="I56" s="320" t="s">
        <v>718</v>
      </c>
      <c r="J56" s="323">
        <v>6306</v>
      </c>
      <c r="K56" s="320"/>
      <c r="L56" s="320"/>
    </row>
    <row r="57" spans="1:12" ht="47.25" x14ac:dyDescent="0.25">
      <c r="A57" s="320">
        <v>55</v>
      </c>
      <c r="B57" s="322" t="s">
        <v>479</v>
      </c>
      <c r="C57" s="322" t="s">
        <v>630</v>
      </c>
      <c r="D57" s="316" t="s">
        <v>535</v>
      </c>
      <c r="E57" s="316" t="s">
        <v>536</v>
      </c>
      <c r="F57" s="320" t="s">
        <v>725</v>
      </c>
      <c r="G57" s="321" t="s">
        <v>726</v>
      </c>
      <c r="H57" s="321" t="s">
        <v>727</v>
      </c>
      <c r="I57" s="320" t="s">
        <v>728</v>
      </c>
      <c r="J57" s="323">
        <v>7395</v>
      </c>
      <c r="K57" s="320"/>
      <c r="L57" s="320"/>
    </row>
    <row r="58" spans="1:12" ht="31.5" x14ac:dyDescent="0.25">
      <c r="A58" s="315">
        <v>56</v>
      </c>
      <c r="B58" s="322" t="s">
        <v>479</v>
      </c>
      <c r="C58" s="322" t="s">
        <v>630</v>
      </c>
      <c r="D58" s="316" t="s">
        <v>535</v>
      </c>
      <c r="E58" s="316" t="s">
        <v>536</v>
      </c>
      <c r="F58" s="320" t="s">
        <v>729</v>
      </c>
      <c r="G58" s="321" t="s">
        <v>730</v>
      </c>
      <c r="H58" s="324" t="s">
        <v>731</v>
      </c>
      <c r="I58" s="320" t="s">
        <v>718</v>
      </c>
      <c r="J58" s="323">
        <v>8388</v>
      </c>
      <c r="K58" s="320"/>
      <c r="L58" s="320"/>
    </row>
    <row r="59" spans="1:12" ht="47.25" x14ac:dyDescent="0.25">
      <c r="A59" s="320">
        <v>57</v>
      </c>
      <c r="B59" s="322" t="s">
        <v>479</v>
      </c>
      <c r="C59" s="322" t="s">
        <v>630</v>
      </c>
      <c r="D59" s="316" t="s">
        <v>535</v>
      </c>
      <c r="E59" s="316" t="s">
        <v>536</v>
      </c>
      <c r="F59" s="322" t="s">
        <v>732</v>
      </c>
      <c r="G59" s="321" t="s">
        <v>733</v>
      </c>
      <c r="H59" s="324" t="s">
        <v>734</v>
      </c>
      <c r="I59" s="320" t="s">
        <v>718</v>
      </c>
      <c r="J59" s="323">
        <v>3775</v>
      </c>
      <c r="K59" s="320"/>
      <c r="L59" s="320"/>
    </row>
    <row r="60" spans="1:12" ht="47.25" x14ac:dyDescent="0.25">
      <c r="A60" s="320">
        <v>58</v>
      </c>
      <c r="B60" s="322" t="s">
        <v>479</v>
      </c>
      <c r="C60" s="322" t="s">
        <v>630</v>
      </c>
      <c r="D60" s="316" t="s">
        <v>535</v>
      </c>
      <c r="E60" s="316" t="s">
        <v>536</v>
      </c>
      <c r="F60" s="322" t="s">
        <v>735</v>
      </c>
      <c r="G60" s="324" t="s">
        <v>736</v>
      </c>
      <c r="H60" s="321" t="s">
        <v>737</v>
      </c>
      <c r="I60" s="320" t="s">
        <v>738</v>
      </c>
      <c r="J60" s="323">
        <v>12169</v>
      </c>
      <c r="K60" s="320"/>
      <c r="L60" s="320"/>
    </row>
    <row r="61" spans="1:12" ht="31.5" x14ac:dyDescent="0.25">
      <c r="A61" s="320">
        <v>59</v>
      </c>
      <c r="B61" s="322" t="s">
        <v>479</v>
      </c>
      <c r="C61" s="322" t="s">
        <v>630</v>
      </c>
      <c r="D61" s="316" t="s">
        <v>535</v>
      </c>
      <c r="E61" s="316" t="s">
        <v>536</v>
      </c>
      <c r="F61" s="320" t="s">
        <v>739</v>
      </c>
      <c r="G61" s="324" t="s">
        <v>740</v>
      </c>
      <c r="H61" s="324" t="s">
        <v>741</v>
      </c>
      <c r="I61" s="320" t="s">
        <v>718</v>
      </c>
      <c r="J61" s="323">
        <v>4031</v>
      </c>
      <c r="K61" s="320"/>
      <c r="L61" s="320"/>
    </row>
    <row r="62" spans="1:12" ht="31.5" x14ac:dyDescent="0.25">
      <c r="A62" s="320">
        <v>60</v>
      </c>
      <c r="B62" s="322" t="s">
        <v>479</v>
      </c>
      <c r="C62" s="322" t="s">
        <v>630</v>
      </c>
      <c r="D62" s="316" t="s">
        <v>535</v>
      </c>
      <c r="E62" s="316" t="s">
        <v>536</v>
      </c>
      <c r="F62" s="322" t="s">
        <v>742</v>
      </c>
      <c r="G62" s="324" t="s">
        <v>590</v>
      </c>
      <c r="H62" s="324" t="s">
        <v>743</v>
      </c>
      <c r="I62" s="320" t="s">
        <v>744</v>
      </c>
      <c r="J62" s="323">
        <v>9615</v>
      </c>
      <c r="K62" s="320"/>
      <c r="L62" s="320"/>
    </row>
    <row r="63" spans="1:12" x14ac:dyDescent="0.25">
      <c r="A63" s="315">
        <v>61</v>
      </c>
      <c r="B63" s="322" t="s">
        <v>479</v>
      </c>
      <c r="C63" s="322" t="s">
        <v>630</v>
      </c>
      <c r="D63" s="316" t="s">
        <v>535</v>
      </c>
      <c r="E63" s="316" t="s">
        <v>536</v>
      </c>
      <c r="F63" s="320" t="s">
        <v>745</v>
      </c>
      <c r="G63" s="324" t="s">
        <v>746</v>
      </c>
      <c r="H63" s="321" t="s">
        <v>747</v>
      </c>
      <c r="I63" s="320" t="s">
        <v>668</v>
      </c>
      <c r="J63" s="323">
        <v>7138</v>
      </c>
      <c r="K63" s="320"/>
      <c r="L63" s="320"/>
    </row>
    <row r="64" spans="1:12" ht="47.25" x14ac:dyDescent="0.25">
      <c r="A64" s="320">
        <v>62</v>
      </c>
      <c r="B64" s="322" t="s">
        <v>479</v>
      </c>
      <c r="C64" s="322" t="s">
        <v>630</v>
      </c>
      <c r="D64" s="316" t="s">
        <v>535</v>
      </c>
      <c r="E64" s="316" t="s">
        <v>536</v>
      </c>
      <c r="F64" s="320" t="s">
        <v>748</v>
      </c>
      <c r="G64" s="324" t="s">
        <v>749</v>
      </c>
      <c r="H64" s="321" t="s">
        <v>750</v>
      </c>
      <c r="I64" s="320" t="s">
        <v>668</v>
      </c>
      <c r="J64" s="323">
        <v>4996</v>
      </c>
      <c r="K64" s="320"/>
      <c r="L64" s="320"/>
    </row>
    <row r="65" spans="1:12" ht="31.5" x14ac:dyDescent="0.25">
      <c r="A65" s="320">
        <v>63</v>
      </c>
      <c r="B65" s="322" t="s">
        <v>479</v>
      </c>
      <c r="C65" s="322" t="s">
        <v>630</v>
      </c>
      <c r="D65" s="316" t="s">
        <v>535</v>
      </c>
      <c r="E65" s="316" t="s">
        <v>536</v>
      </c>
      <c r="F65" s="320" t="s">
        <v>751</v>
      </c>
      <c r="G65" s="324" t="s">
        <v>593</v>
      </c>
      <c r="H65" s="324" t="s">
        <v>752</v>
      </c>
      <c r="I65" s="320" t="s">
        <v>675</v>
      </c>
      <c r="J65" s="323">
        <v>3706</v>
      </c>
      <c r="K65" s="320"/>
      <c r="L65" s="320"/>
    </row>
    <row r="66" spans="1:12" x14ac:dyDescent="0.25">
      <c r="A66" s="320">
        <v>64</v>
      </c>
      <c r="B66" s="322" t="s">
        <v>479</v>
      </c>
      <c r="C66" s="322" t="s">
        <v>630</v>
      </c>
      <c r="D66" s="316" t="s">
        <v>535</v>
      </c>
      <c r="E66" s="316" t="s">
        <v>536</v>
      </c>
      <c r="F66" s="320" t="s">
        <v>753</v>
      </c>
      <c r="G66" s="324" t="s">
        <v>754</v>
      </c>
      <c r="H66" s="321" t="s">
        <v>755</v>
      </c>
      <c r="I66" s="322" t="s">
        <v>675</v>
      </c>
      <c r="J66" s="323">
        <v>3344</v>
      </c>
      <c r="K66" s="320"/>
      <c r="L66" s="320"/>
    </row>
    <row r="67" spans="1:12" ht="31.5" x14ac:dyDescent="0.25">
      <c r="A67" s="320">
        <v>65</v>
      </c>
      <c r="B67" s="322" t="s">
        <v>479</v>
      </c>
      <c r="C67" s="322" t="s">
        <v>630</v>
      </c>
      <c r="D67" s="316" t="s">
        <v>535</v>
      </c>
      <c r="E67" s="316" t="s">
        <v>536</v>
      </c>
      <c r="F67" s="322" t="s">
        <v>756</v>
      </c>
      <c r="G67" s="321" t="s">
        <v>757</v>
      </c>
      <c r="H67" s="324" t="s">
        <v>758</v>
      </c>
      <c r="I67" s="322" t="s">
        <v>675</v>
      </c>
      <c r="J67" s="323">
        <v>2688</v>
      </c>
      <c r="K67" s="320"/>
      <c r="L67" s="320"/>
    </row>
    <row r="68" spans="1:12" ht="31.5" x14ac:dyDescent="0.25">
      <c r="A68" s="315">
        <v>66</v>
      </c>
      <c r="B68" s="322" t="s">
        <v>479</v>
      </c>
      <c r="C68" s="322" t="s">
        <v>630</v>
      </c>
      <c r="D68" s="316" t="s">
        <v>535</v>
      </c>
      <c r="E68" s="316" t="s">
        <v>536</v>
      </c>
      <c r="F68" s="320" t="s">
        <v>759</v>
      </c>
      <c r="G68" s="321" t="s">
        <v>760</v>
      </c>
      <c r="H68" s="324" t="s">
        <v>761</v>
      </c>
      <c r="I68" s="320" t="s">
        <v>675</v>
      </c>
      <c r="J68" s="323">
        <v>3214</v>
      </c>
      <c r="K68" s="320"/>
      <c r="L68" s="320"/>
    </row>
    <row r="69" spans="1:12" ht="47.25" x14ac:dyDescent="0.25">
      <c r="A69" s="320">
        <v>67</v>
      </c>
      <c r="B69" s="322" t="s">
        <v>479</v>
      </c>
      <c r="C69" s="322" t="s">
        <v>630</v>
      </c>
      <c r="D69" s="316" t="s">
        <v>535</v>
      </c>
      <c r="E69" s="316" t="s">
        <v>536</v>
      </c>
      <c r="F69" s="320" t="s">
        <v>762</v>
      </c>
      <c r="G69" s="321" t="s">
        <v>763</v>
      </c>
      <c r="H69" s="324" t="s">
        <v>764</v>
      </c>
      <c r="I69" s="322" t="s">
        <v>675</v>
      </c>
      <c r="J69" s="323">
        <v>2306</v>
      </c>
      <c r="K69" s="320"/>
      <c r="L69" s="320"/>
    </row>
    <row r="70" spans="1:12" ht="31.5" x14ac:dyDescent="0.25">
      <c r="A70" s="320">
        <v>68</v>
      </c>
      <c r="B70" s="322" t="s">
        <v>479</v>
      </c>
      <c r="C70" s="322" t="s">
        <v>630</v>
      </c>
      <c r="D70" s="316" t="s">
        <v>535</v>
      </c>
      <c r="E70" s="316" t="s">
        <v>536</v>
      </c>
      <c r="F70" s="320" t="s">
        <v>765</v>
      </c>
      <c r="G70" s="321" t="s">
        <v>766</v>
      </c>
      <c r="H70" s="324" t="s">
        <v>767</v>
      </c>
      <c r="I70" s="320" t="s">
        <v>675</v>
      </c>
      <c r="J70" s="323">
        <v>10374</v>
      </c>
      <c r="K70" s="320"/>
      <c r="L70" s="320"/>
    </row>
    <row r="71" spans="1:12" ht="31.5" x14ac:dyDescent="0.25">
      <c r="A71" s="320">
        <v>69</v>
      </c>
      <c r="B71" s="322" t="s">
        <v>479</v>
      </c>
      <c r="C71" s="322" t="s">
        <v>630</v>
      </c>
      <c r="D71" s="316" t="s">
        <v>535</v>
      </c>
      <c r="E71" s="316" t="s">
        <v>536</v>
      </c>
      <c r="F71" s="320" t="s">
        <v>768</v>
      </c>
      <c r="G71" s="324" t="s">
        <v>769</v>
      </c>
      <c r="H71" s="321" t="s">
        <v>770</v>
      </c>
      <c r="I71" s="322" t="s">
        <v>771</v>
      </c>
      <c r="J71" s="323">
        <v>9869</v>
      </c>
      <c r="K71" s="320"/>
      <c r="L71" s="320"/>
    </row>
    <row r="72" spans="1:12" ht="31.5" x14ac:dyDescent="0.25">
      <c r="A72" s="320">
        <v>70</v>
      </c>
      <c r="B72" s="322" t="s">
        <v>481</v>
      </c>
      <c r="C72" s="322" t="s">
        <v>630</v>
      </c>
      <c r="D72" s="316" t="s">
        <v>535</v>
      </c>
      <c r="E72" s="316" t="s">
        <v>536</v>
      </c>
      <c r="F72" s="320" t="s">
        <v>772</v>
      </c>
      <c r="G72" s="321" t="s">
        <v>773</v>
      </c>
      <c r="H72" s="324" t="s">
        <v>774</v>
      </c>
      <c r="I72" s="320" t="s">
        <v>775</v>
      </c>
      <c r="J72" s="323">
        <v>3395</v>
      </c>
      <c r="K72" s="320"/>
      <c r="L72" s="320"/>
    </row>
    <row r="73" spans="1:12" ht="31.5" x14ac:dyDescent="0.25">
      <c r="A73" s="315">
        <v>71</v>
      </c>
      <c r="B73" s="322" t="s">
        <v>481</v>
      </c>
      <c r="C73" s="322" t="s">
        <v>630</v>
      </c>
      <c r="D73" s="316" t="s">
        <v>535</v>
      </c>
      <c r="E73" s="316" t="s">
        <v>536</v>
      </c>
      <c r="F73" s="320" t="s">
        <v>776</v>
      </c>
      <c r="G73" s="324" t="s">
        <v>777</v>
      </c>
      <c r="H73" s="324" t="s">
        <v>778</v>
      </c>
      <c r="I73" s="320" t="s">
        <v>644</v>
      </c>
      <c r="J73" s="323">
        <v>4660</v>
      </c>
      <c r="K73" s="320"/>
      <c r="L73" s="320"/>
    </row>
    <row r="74" spans="1:12" ht="31.5" x14ac:dyDescent="0.25">
      <c r="A74" s="320">
        <v>72</v>
      </c>
      <c r="B74" s="322" t="s">
        <v>481</v>
      </c>
      <c r="C74" s="322" t="s">
        <v>630</v>
      </c>
      <c r="D74" s="316" t="s">
        <v>535</v>
      </c>
      <c r="E74" s="316" t="s">
        <v>536</v>
      </c>
      <c r="F74" s="320" t="s">
        <v>779</v>
      </c>
      <c r="G74" s="324" t="s">
        <v>780</v>
      </c>
      <c r="H74" s="324" t="s">
        <v>781</v>
      </c>
      <c r="I74" s="322" t="s">
        <v>644</v>
      </c>
      <c r="J74" s="323">
        <v>4090</v>
      </c>
      <c r="K74" s="320"/>
      <c r="L74" s="320"/>
    </row>
    <row r="75" spans="1:12" ht="47.25" x14ac:dyDescent="0.25">
      <c r="A75" s="320">
        <v>73</v>
      </c>
      <c r="B75" s="322" t="s">
        <v>481</v>
      </c>
      <c r="C75" s="322" t="s">
        <v>630</v>
      </c>
      <c r="D75" s="316" t="s">
        <v>535</v>
      </c>
      <c r="E75" s="316" t="s">
        <v>536</v>
      </c>
      <c r="F75" s="320" t="s">
        <v>782</v>
      </c>
      <c r="G75" s="324" t="s">
        <v>783</v>
      </c>
      <c r="H75" s="324" t="s">
        <v>784</v>
      </c>
      <c r="I75" s="322" t="s">
        <v>644</v>
      </c>
      <c r="J75" s="323">
        <v>4881</v>
      </c>
      <c r="K75" s="320"/>
      <c r="L75" s="320"/>
    </row>
    <row r="76" spans="1:12" ht="78.75" x14ac:dyDescent="0.25">
      <c r="A76" s="320">
        <v>74</v>
      </c>
      <c r="B76" s="322" t="s">
        <v>481</v>
      </c>
      <c r="C76" s="322" t="s">
        <v>630</v>
      </c>
      <c r="D76" s="316" t="s">
        <v>535</v>
      </c>
      <c r="E76" s="316" t="s">
        <v>536</v>
      </c>
      <c r="F76" s="320" t="s">
        <v>785</v>
      </c>
      <c r="G76" s="324" t="s">
        <v>786</v>
      </c>
      <c r="H76" s="324" t="s">
        <v>787</v>
      </c>
      <c r="I76" s="320" t="s">
        <v>675</v>
      </c>
      <c r="J76" s="323">
        <v>6221</v>
      </c>
      <c r="K76" s="320"/>
      <c r="L76" s="320"/>
    </row>
    <row r="77" spans="1:12" ht="47.25" x14ac:dyDescent="0.25">
      <c r="A77" s="320">
        <v>75</v>
      </c>
      <c r="B77" s="322" t="s">
        <v>481</v>
      </c>
      <c r="C77" s="322" t="s">
        <v>630</v>
      </c>
      <c r="D77" s="316" t="s">
        <v>535</v>
      </c>
      <c r="E77" s="316" t="s">
        <v>536</v>
      </c>
      <c r="F77" s="322" t="s">
        <v>788</v>
      </c>
      <c r="G77" s="324" t="s">
        <v>789</v>
      </c>
      <c r="H77" s="324" t="s">
        <v>790</v>
      </c>
      <c r="I77" s="320" t="s">
        <v>695</v>
      </c>
      <c r="J77" s="323">
        <v>7801</v>
      </c>
      <c r="K77" s="320"/>
      <c r="L77" s="320"/>
    </row>
    <row r="78" spans="1:12" ht="31.5" x14ac:dyDescent="0.25">
      <c r="A78" s="315">
        <v>76</v>
      </c>
      <c r="B78" s="322" t="s">
        <v>481</v>
      </c>
      <c r="C78" s="322" t="s">
        <v>630</v>
      </c>
      <c r="D78" s="316" t="s">
        <v>535</v>
      </c>
      <c r="E78" s="316" t="s">
        <v>536</v>
      </c>
      <c r="F78" s="320" t="s">
        <v>791</v>
      </c>
      <c r="G78" s="321" t="s">
        <v>792</v>
      </c>
      <c r="H78" s="321" t="s">
        <v>793</v>
      </c>
      <c r="I78" s="320" t="s">
        <v>695</v>
      </c>
      <c r="J78" s="323">
        <v>3086</v>
      </c>
      <c r="K78" s="320"/>
      <c r="L78" s="320"/>
    </row>
    <row r="79" spans="1:12" ht="31.5" x14ac:dyDescent="0.25">
      <c r="A79" s="320">
        <v>77</v>
      </c>
      <c r="B79" s="322" t="s">
        <v>481</v>
      </c>
      <c r="C79" s="322" t="s">
        <v>630</v>
      </c>
      <c r="D79" s="316" t="s">
        <v>535</v>
      </c>
      <c r="E79" s="316" t="s">
        <v>536</v>
      </c>
      <c r="F79" s="320" t="s">
        <v>794</v>
      </c>
      <c r="G79" s="324" t="s">
        <v>795</v>
      </c>
      <c r="H79" s="324" t="s">
        <v>796</v>
      </c>
      <c r="I79" s="320" t="s">
        <v>695</v>
      </c>
      <c r="J79" s="323">
        <v>5280</v>
      </c>
      <c r="K79" s="320"/>
      <c r="L79" s="320"/>
    </row>
    <row r="80" spans="1:12" ht="31.5" x14ac:dyDescent="0.25">
      <c r="A80" s="320">
        <v>78</v>
      </c>
      <c r="B80" s="322" t="s">
        <v>473</v>
      </c>
      <c r="C80" s="322" t="s">
        <v>797</v>
      </c>
      <c r="D80" s="316" t="s">
        <v>535</v>
      </c>
      <c r="E80" s="316" t="s">
        <v>536</v>
      </c>
      <c r="F80" s="320" t="s">
        <v>798</v>
      </c>
      <c r="G80" s="324" t="s">
        <v>799</v>
      </c>
      <c r="H80" s="324" t="s">
        <v>800</v>
      </c>
      <c r="I80" s="322" t="s">
        <v>644</v>
      </c>
      <c r="J80" s="323">
        <v>10263</v>
      </c>
      <c r="K80" s="320"/>
      <c r="L80" s="320"/>
    </row>
    <row r="81" spans="1:12" ht="47.25" x14ac:dyDescent="0.25">
      <c r="A81" s="320">
        <v>79</v>
      </c>
      <c r="B81" s="322" t="s">
        <v>473</v>
      </c>
      <c r="C81" s="322" t="s">
        <v>797</v>
      </c>
      <c r="D81" s="316" t="s">
        <v>535</v>
      </c>
      <c r="E81" s="316" t="s">
        <v>536</v>
      </c>
      <c r="F81" s="320" t="s">
        <v>801</v>
      </c>
      <c r="G81" s="321" t="s">
        <v>680</v>
      </c>
      <c r="H81" s="324" t="s">
        <v>802</v>
      </c>
      <c r="I81" s="322" t="s">
        <v>644</v>
      </c>
      <c r="J81" s="323">
        <v>14356</v>
      </c>
      <c r="K81" s="320"/>
      <c r="L81" s="320"/>
    </row>
    <row r="82" spans="1:12" ht="31.5" x14ac:dyDescent="0.25">
      <c r="A82" s="320">
        <v>80</v>
      </c>
      <c r="B82" s="322" t="s">
        <v>473</v>
      </c>
      <c r="C82" s="322" t="s">
        <v>797</v>
      </c>
      <c r="D82" s="316" t="s">
        <v>535</v>
      </c>
      <c r="E82" s="316" t="s">
        <v>536</v>
      </c>
      <c r="F82" s="320" t="s">
        <v>803</v>
      </c>
      <c r="G82" s="324" t="s">
        <v>804</v>
      </c>
      <c r="H82" s="324" t="s">
        <v>805</v>
      </c>
      <c r="I82" s="320" t="s">
        <v>644</v>
      </c>
      <c r="J82" s="323">
        <v>2121</v>
      </c>
      <c r="K82" s="320"/>
      <c r="L82" s="320"/>
    </row>
    <row r="83" spans="1:12" ht="47.25" x14ac:dyDescent="0.25">
      <c r="A83" s="315">
        <v>81</v>
      </c>
      <c r="B83" s="322" t="s">
        <v>473</v>
      </c>
      <c r="C83" s="322" t="s">
        <v>797</v>
      </c>
      <c r="D83" s="316" t="s">
        <v>535</v>
      </c>
      <c r="E83" s="316" t="s">
        <v>536</v>
      </c>
      <c r="F83" s="320" t="s">
        <v>806</v>
      </c>
      <c r="G83" s="321" t="s">
        <v>807</v>
      </c>
      <c r="H83" s="321" t="s">
        <v>808</v>
      </c>
      <c r="I83" s="320" t="s">
        <v>809</v>
      </c>
      <c r="J83" s="323">
        <v>5238</v>
      </c>
      <c r="K83" s="320"/>
      <c r="L83" s="320"/>
    </row>
    <row r="84" spans="1:12" ht="31.5" x14ac:dyDescent="0.25">
      <c r="A84" s="320">
        <v>82</v>
      </c>
      <c r="B84" s="322" t="s">
        <v>473</v>
      </c>
      <c r="C84" s="322" t="s">
        <v>797</v>
      </c>
      <c r="D84" s="316" t="s">
        <v>535</v>
      </c>
      <c r="E84" s="316" t="s">
        <v>536</v>
      </c>
      <c r="F84" s="320" t="s">
        <v>810</v>
      </c>
      <c r="G84" s="324" t="s">
        <v>811</v>
      </c>
      <c r="H84" s="324" t="s">
        <v>812</v>
      </c>
      <c r="I84" s="322" t="s">
        <v>675</v>
      </c>
      <c r="J84" s="323">
        <v>6477</v>
      </c>
      <c r="K84" s="320"/>
      <c r="L84" s="320"/>
    </row>
    <row r="85" spans="1:12" ht="31.5" x14ac:dyDescent="0.25">
      <c r="A85" s="320">
        <v>83</v>
      </c>
      <c r="B85" s="322" t="s">
        <v>473</v>
      </c>
      <c r="C85" s="322" t="s">
        <v>797</v>
      </c>
      <c r="D85" s="316" t="s">
        <v>535</v>
      </c>
      <c r="E85" s="316" t="s">
        <v>536</v>
      </c>
      <c r="F85" s="322" t="s">
        <v>813</v>
      </c>
      <c r="G85" s="321" t="s">
        <v>814</v>
      </c>
      <c r="H85" s="321" t="s">
        <v>815</v>
      </c>
      <c r="I85" s="322" t="s">
        <v>816</v>
      </c>
      <c r="J85" s="323">
        <v>5736</v>
      </c>
      <c r="K85" s="320"/>
      <c r="L85" s="320"/>
    </row>
    <row r="86" spans="1:12" ht="31.5" x14ac:dyDescent="0.25">
      <c r="A86" s="320">
        <v>84</v>
      </c>
      <c r="B86" s="322" t="s">
        <v>473</v>
      </c>
      <c r="C86" s="322" t="s">
        <v>797</v>
      </c>
      <c r="D86" s="316" t="s">
        <v>535</v>
      </c>
      <c r="E86" s="316" t="s">
        <v>536</v>
      </c>
      <c r="F86" s="320" t="s">
        <v>817</v>
      </c>
      <c r="G86" s="324" t="s">
        <v>818</v>
      </c>
      <c r="H86" s="324" t="s">
        <v>819</v>
      </c>
      <c r="I86" s="320" t="s">
        <v>675</v>
      </c>
      <c r="J86" s="323">
        <v>11451</v>
      </c>
      <c r="K86" s="320"/>
      <c r="L86" s="320"/>
    </row>
    <row r="87" spans="1:12" ht="47.25" x14ac:dyDescent="0.25">
      <c r="A87" s="320">
        <v>85</v>
      </c>
      <c r="B87" s="322" t="s">
        <v>473</v>
      </c>
      <c r="C87" s="322" t="s">
        <v>797</v>
      </c>
      <c r="D87" s="316" t="s">
        <v>535</v>
      </c>
      <c r="E87" s="316" t="s">
        <v>536</v>
      </c>
      <c r="F87" s="320" t="s">
        <v>820</v>
      </c>
      <c r="G87" s="321" t="s">
        <v>821</v>
      </c>
      <c r="H87" s="321" t="s">
        <v>822</v>
      </c>
      <c r="I87" s="320" t="s">
        <v>823</v>
      </c>
      <c r="J87" s="323">
        <v>4764</v>
      </c>
      <c r="K87" s="320"/>
      <c r="L87" s="320"/>
    </row>
    <row r="88" spans="1:12" x14ac:dyDescent="0.25">
      <c r="A88" s="315">
        <v>86</v>
      </c>
      <c r="B88" s="322" t="s">
        <v>473</v>
      </c>
      <c r="C88" s="322" t="s">
        <v>797</v>
      </c>
      <c r="D88" s="316" t="s">
        <v>535</v>
      </c>
      <c r="E88" s="316" t="s">
        <v>536</v>
      </c>
      <c r="F88" s="320" t="s">
        <v>824</v>
      </c>
      <c r="G88" s="321" t="s">
        <v>825</v>
      </c>
      <c r="H88" s="324" t="s">
        <v>826</v>
      </c>
      <c r="I88" s="320" t="s">
        <v>695</v>
      </c>
      <c r="J88" s="323">
        <v>12001</v>
      </c>
      <c r="K88" s="320"/>
      <c r="L88" s="320"/>
    </row>
    <row r="89" spans="1:12" ht="47.25" x14ac:dyDescent="0.25">
      <c r="A89" s="320">
        <v>87</v>
      </c>
      <c r="B89" s="322" t="s">
        <v>473</v>
      </c>
      <c r="C89" s="322" t="s">
        <v>797</v>
      </c>
      <c r="D89" s="316" t="s">
        <v>535</v>
      </c>
      <c r="E89" s="316" t="s">
        <v>536</v>
      </c>
      <c r="F89" s="322" t="s">
        <v>827</v>
      </c>
      <c r="G89" s="324" t="s">
        <v>828</v>
      </c>
      <c r="H89" s="321" t="s">
        <v>829</v>
      </c>
      <c r="I89" s="322" t="s">
        <v>823</v>
      </c>
      <c r="J89" s="323">
        <v>4534</v>
      </c>
      <c r="K89" s="320"/>
      <c r="L89" s="320"/>
    </row>
    <row r="90" spans="1:12" ht="47.25" x14ac:dyDescent="0.25">
      <c r="A90" s="320">
        <v>88</v>
      </c>
      <c r="B90" s="322" t="s">
        <v>473</v>
      </c>
      <c r="C90" s="322" t="s">
        <v>797</v>
      </c>
      <c r="D90" s="316" t="s">
        <v>535</v>
      </c>
      <c r="E90" s="316" t="s">
        <v>536</v>
      </c>
      <c r="F90" s="322" t="s">
        <v>830</v>
      </c>
      <c r="G90" s="321" t="s">
        <v>656</v>
      </c>
      <c r="H90" s="324" t="s">
        <v>831</v>
      </c>
      <c r="I90" s="320" t="s">
        <v>695</v>
      </c>
      <c r="J90" s="323">
        <v>11195</v>
      </c>
      <c r="K90" s="320"/>
      <c r="L90" s="320"/>
    </row>
    <row r="91" spans="1:12" ht="31.5" x14ac:dyDescent="0.25">
      <c r="A91" s="320">
        <v>89</v>
      </c>
      <c r="B91" s="322" t="s">
        <v>473</v>
      </c>
      <c r="C91" s="322" t="s">
        <v>797</v>
      </c>
      <c r="D91" s="316" t="s">
        <v>535</v>
      </c>
      <c r="E91" s="316" t="s">
        <v>536</v>
      </c>
      <c r="F91" s="320" t="s">
        <v>832</v>
      </c>
      <c r="G91" s="324" t="s">
        <v>833</v>
      </c>
      <c r="H91" s="324" t="s">
        <v>834</v>
      </c>
      <c r="I91" s="320" t="s">
        <v>835</v>
      </c>
      <c r="J91" s="323">
        <v>2381</v>
      </c>
      <c r="K91" s="320"/>
      <c r="L91" s="320"/>
    </row>
    <row r="92" spans="1:12" ht="47.25" x14ac:dyDescent="0.25">
      <c r="A92" s="320">
        <v>90</v>
      </c>
      <c r="B92" s="322" t="s">
        <v>473</v>
      </c>
      <c r="C92" s="322" t="s">
        <v>797</v>
      </c>
      <c r="D92" s="316" t="s">
        <v>535</v>
      </c>
      <c r="E92" s="316" t="s">
        <v>536</v>
      </c>
      <c r="F92" s="320" t="s">
        <v>836</v>
      </c>
      <c r="G92" s="321" t="s">
        <v>837</v>
      </c>
      <c r="H92" s="324" t="s">
        <v>838</v>
      </c>
      <c r="I92" s="320" t="s">
        <v>695</v>
      </c>
      <c r="J92" s="323">
        <v>1882</v>
      </c>
      <c r="K92" s="320"/>
      <c r="L92" s="320"/>
    </row>
    <row r="93" spans="1:12" ht="31.5" x14ac:dyDescent="0.25">
      <c r="A93" s="315">
        <v>91</v>
      </c>
      <c r="B93" s="322" t="s">
        <v>475</v>
      </c>
      <c r="C93" s="322" t="s">
        <v>797</v>
      </c>
      <c r="D93" s="316" t="s">
        <v>535</v>
      </c>
      <c r="E93" s="316" t="s">
        <v>536</v>
      </c>
      <c r="F93" s="320" t="s">
        <v>839</v>
      </c>
      <c r="G93" s="324" t="s">
        <v>840</v>
      </c>
      <c r="H93" s="324" t="s">
        <v>841</v>
      </c>
      <c r="I93" s="322" t="s">
        <v>842</v>
      </c>
      <c r="J93" s="323">
        <v>16765</v>
      </c>
      <c r="K93" s="320"/>
      <c r="L93" s="320"/>
    </row>
    <row r="94" spans="1:12" ht="47.25" x14ac:dyDescent="0.25">
      <c r="A94" s="320">
        <v>92</v>
      </c>
      <c r="B94" s="322" t="s">
        <v>477</v>
      </c>
      <c r="C94" s="322" t="s">
        <v>797</v>
      </c>
      <c r="D94" s="316" t="s">
        <v>535</v>
      </c>
      <c r="E94" s="316" t="s">
        <v>536</v>
      </c>
      <c r="F94" s="320" t="s">
        <v>843</v>
      </c>
      <c r="G94" s="324" t="s">
        <v>844</v>
      </c>
      <c r="H94" s="324" t="s">
        <v>845</v>
      </c>
      <c r="I94" s="320" t="s">
        <v>846</v>
      </c>
      <c r="J94" s="323">
        <v>2306</v>
      </c>
      <c r="K94" s="320"/>
      <c r="L94" s="320"/>
    </row>
    <row r="95" spans="1:12" ht="31.5" x14ac:dyDescent="0.25">
      <c r="A95" s="320">
        <v>93</v>
      </c>
      <c r="B95" s="322" t="s">
        <v>477</v>
      </c>
      <c r="C95" s="322" t="s">
        <v>797</v>
      </c>
      <c r="D95" s="316" t="s">
        <v>535</v>
      </c>
      <c r="E95" s="316" t="s">
        <v>536</v>
      </c>
      <c r="F95" s="320" t="s">
        <v>847</v>
      </c>
      <c r="G95" s="324" t="s">
        <v>848</v>
      </c>
      <c r="H95" s="321" t="s">
        <v>849</v>
      </c>
      <c r="I95" s="320" t="s">
        <v>850</v>
      </c>
      <c r="J95" s="323">
        <v>12800</v>
      </c>
      <c r="K95" s="320"/>
      <c r="L95" s="320"/>
    </row>
    <row r="96" spans="1:12" ht="63" x14ac:dyDescent="0.25">
      <c r="A96" s="320">
        <v>94</v>
      </c>
      <c r="B96" s="322" t="s">
        <v>477</v>
      </c>
      <c r="C96" s="322" t="s">
        <v>797</v>
      </c>
      <c r="D96" s="316" t="s">
        <v>535</v>
      </c>
      <c r="E96" s="316" t="s">
        <v>536</v>
      </c>
      <c r="F96" s="322" t="s">
        <v>851</v>
      </c>
      <c r="G96" s="324" t="s">
        <v>852</v>
      </c>
      <c r="H96" s="324" t="s">
        <v>853</v>
      </c>
      <c r="I96" s="320" t="s">
        <v>854</v>
      </c>
      <c r="J96" s="323">
        <v>3051</v>
      </c>
      <c r="K96" s="320"/>
      <c r="L96" s="320"/>
    </row>
    <row r="97" spans="1:12" x14ac:dyDescent="0.25">
      <c r="A97" s="320">
        <v>95</v>
      </c>
      <c r="B97" s="322" t="s">
        <v>479</v>
      </c>
      <c r="C97" s="322" t="s">
        <v>797</v>
      </c>
      <c r="D97" s="316" t="s">
        <v>535</v>
      </c>
      <c r="E97" s="316" t="s">
        <v>536</v>
      </c>
      <c r="F97" s="320" t="s">
        <v>855</v>
      </c>
      <c r="G97" s="321" t="s">
        <v>856</v>
      </c>
      <c r="H97" s="324" t="s">
        <v>857</v>
      </c>
      <c r="I97" s="322" t="s">
        <v>718</v>
      </c>
      <c r="J97" s="323">
        <v>7930</v>
      </c>
      <c r="K97" s="320"/>
      <c r="L97" s="320"/>
    </row>
    <row r="98" spans="1:12" x14ac:dyDescent="0.25">
      <c r="A98" s="315">
        <v>96</v>
      </c>
      <c r="B98" s="322" t="s">
        <v>479</v>
      </c>
      <c r="C98" s="322" t="s">
        <v>797</v>
      </c>
      <c r="D98" s="316" t="s">
        <v>535</v>
      </c>
      <c r="E98" s="316" t="s">
        <v>536</v>
      </c>
      <c r="F98" s="320" t="s">
        <v>858</v>
      </c>
      <c r="G98" s="324" t="s">
        <v>601</v>
      </c>
      <c r="H98" s="324" t="s">
        <v>859</v>
      </c>
      <c r="I98" s="322" t="s">
        <v>718</v>
      </c>
      <c r="J98" s="323">
        <v>2780</v>
      </c>
      <c r="K98" s="320"/>
      <c r="L98" s="320"/>
    </row>
    <row r="99" spans="1:12" ht="31.5" x14ac:dyDescent="0.25">
      <c r="A99" s="320">
        <v>97</v>
      </c>
      <c r="B99" s="322" t="s">
        <v>479</v>
      </c>
      <c r="C99" s="322" t="s">
        <v>797</v>
      </c>
      <c r="D99" s="316" t="s">
        <v>535</v>
      </c>
      <c r="E99" s="316" t="s">
        <v>536</v>
      </c>
      <c r="F99" s="320" t="s">
        <v>860</v>
      </c>
      <c r="G99" s="324" t="s">
        <v>861</v>
      </c>
      <c r="H99" s="324" t="s">
        <v>862</v>
      </c>
      <c r="I99" s="322" t="s">
        <v>728</v>
      </c>
      <c r="J99" s="323">
        <v>3720</v>
      </c>
      <c r="K99" s="320"/>
      <c r="L99" s="320"/>
    </row>
    <row r="100" spans="1:12" x14ac:dyDescent="0.25">
      <c r="A100" s="320">
        <v>98</v>
      </c>
      <c r="B100" s="322" t="s">
        <v>479</v>
      </c>
      <c r="C100" s="322" t="s">
        <v>797</v>
      </c>
      <c r="D100" s="316" t="s">
        <v>535</v>
      </c>
      <c r="E100" s="316" t="s">
        <v>536</v>
      </c>
      <c r="F100" s="320" t="s">
        <v>863</v>
      </c>
      <c r="G100" s="324" t="s">
        <v>864</v>
      </c>
      <c r="H100" s="324" t="s">
        <v>865</v>
      </c>
      <c r="I100" s="320" t="s">
        <v>718</v>
      </c>
      <c r="J100" s="323">
        <v>1474</v>
      </c>
      <c r="K100" s="320"/>
      <c r="L100" s="320"/>
    </row>
    <row r="101" spans="1:12" ht="47.25" x14ac:dyDescent="0.25">
      <c r="A101" s="320">
        <v>99</v>
      </c>
      <c r="B101" s="322" t="s">
        <v>479</v>
      </c>
      <c r="C101" s="322" t="s">
        <v>797</v>
      </c>
      <c r="D101" s="316" t="s">
        <v>535</v>
      </c>
      <c r="E101" s="316" t="s">
        <v>536</v>
      </c>
      <c r="F101" s="320" t="s">
        <v>866</v>
      </c>
      <c r="G101" s="324" t="s">
        <v>867</v>
      </c>
      <c r="H101" s="324" t="s">
        <v>868</v>
      </c>
      <c r="I101" s="320" t="s">
        <v>675</v>
      </c>
      <c r="J101" s="323">
        <v>5497</v>
      </c>
      <c r="K101" s="320"/>
      <c r="L101" s="320"/>
    </row>
    <row r="102" spans="1:12" ht="31.5" x14ac:dyDescent="0.25">
      <c r="A102" s="320">
        <v>100</v>
      </c>
      <c r="B102" s="322" t="s">
        <v>479</v>
      </c>
      <c r="C102" s="322" t="s">
        <v>797</v>
      </c>
      <c r="D102" s="316" t="s">
        <v>535</v>
      </c>
      <c r="E102" s="316" t="s">
        <v>536</v>
      </c>
      <c r="F102" s="320" t="s">
        <v>869</v>
      </c>
      <c r="G102" s="321" t="s">
        <v>870</v>
      </c>
      <c r="H102" s="321" t="s">
        <v>871</v>
      </c>
      <c r="I102" s="320" t="s">
        <v>675</v>
      </c>
      <c r="J102" s="323">
        <v>5015</v>
      </c>
      <c r="K102" s="320"/>
      <c r="L102" s="320"/>
    </row>
    <row r="103" spans="1:12" ht="47.25" x14ac:dyDescent="0.25">
      <c r="A103" s="315">
        <v>101</v>
      </c>
      <c r="B103" s="322" t="s">
        <v>479</v>
      </c>
      <c r="C103" s="322" t="s">
        <v>797</v>
      </c>
      <c r="D103" s="316" t="s">
        <v>535</v>
      </c>
      <c r="E103" s="316" t="s">
        <v>536</v>
      </c>
      <c r="F103" s="320" t="s">
        <v>872</v>
      </c>
      <c r="G103" s="324" t="s">
        <v>873</v>
      </c>
      <c r="H103" s="324" t="s">
        <v>874</v>
      </c>
      <c r="I103" s="320" t="s">
        <v>875</v>
      </c>
      <c r="J103" s="323">
        <v>2456</v>
      </c>
      <c r="K103" s="320"/>
      <c r="L103" s="320"/>
    </row>
    <row r="104" spans="1:12" ht="47.25" x14ac:dyDescent="0.25">
      <c r="A104" s="320">
        <v>102</v>
      </c>
      <c r="B104" s="322" t="s">
        <v>479</v>
      </c>
      <c r="C104" s="322" t="s">
        <v>797</v>
      </c>
      <c r="D104" s="316" t="s">
        <v>535</v>
      </c>
      <c r="E104" s="316" t="s">
        <v>536</v>
      </c>
      <c r="F104" s="322" t="s">
        <v>876</v>
      </c>
      <c r="G104" s="321" t="s">
        <v>877</v>
      </c>
      <c r="H104" s="324" t="s">
        <v>878</v>
      </c>
      <c r="I104" s="320" t="s">
        <v>675</v>
      </c>
      <c r="J104" s="323">
        <v>7105</v>
      </c>
      <c r="K104" s="320"/>
      <c r="L104" s="320"/>
    </row>
    <row r="105" spans="1:12" ht="31.5" x14ac:dyDescent="0.25">
      <c r="A105" s="320">
        <v>103</v>
      </c>
      <c r="B105" s="322" t="s">
        <v>479</v>
      </c>
      <c r="C105" s="322" t="s">
        <v>797</v>
      </c>
      <c r="D105" s="316" t="s">
        <v>535</v>
      </c>
      <c r="E105" s="316" t="s">
        <v>536</v>
      </c>
      <c r="F105" s="320" t="s">
        <v>879</v>
      </c>
      <c r="G105" s="324" t="s">
        <v>880</v>
      </c>
      <c r="H105" s="321" t="s">
        <v>881</v>
      </c>
      <c r="I105" s="320" t="s">
        <v>835</v>
      </c>
      <c r="J105" s="323">
        <v>5931</v>
      </c>
      <c r="K105" s="320"/>
      <c r="L105" s="320"/>
    </row>
    <row r="106" spans="1:12" ht="31.5" x14ac:dyDescent="0.25">
      <c r="A106" s="320">
        <v>104</v>
      </c>
      <c r="B106" s="322" t="s">
        <v>479</v>
      </c>
      <c r="C106" s="322" t="s">
        <v>797</v>
      </c>
      <c r="D106" s="316" t="s">
        <v>535</v>
      </c>
      <c r="E106" s="316" t="s">
        <v>536</v>
      </c>
      <c r="F106" s="320" t="s">
        <v>882</v>
      </c>
      <c r="G106" s="324" t="s">
        <v>883</v>
      </c>
      <c r="H106" s="324" t="s">
        <v>884</v>
      </c>
      <c r="I106" s="320" t="s">
        <v>885</v>
      </c>
      <c r="J106" s="323">
        <v>3413</v>
      </c>
      <c r="K106" s="320"/>
      <c r="L106" s="320"/>
    </row>
    <row r="107" spans="1:12" ht="31.5" x14ac:dyDescent="0.25">
      <c r="A107" s="320">
        <v>105</v>
      </c>
      <c r="B107" s="322" t="s">
        <v>479</v>
      </c>
      <c r="C107" s="322" t="s">
        <v>797</v>
      </c>
      <c r="D107" s="316" t="s">
        <v>535</v>
      </c>
      <c r="E107" s="316" t="s">
        <v>536</v>
      </c>
      <c r="F107" s="322" t="s">
        <v>886</v>
      </c>
      <c r="G107" s="321" t="s">
        <v>887</v>
      </c>
      <c r="H107" s="324" t="s">
        <v>888</v>
      </c>
      <c r="I107" s="322" t="s">
        <v>885</v>
      </c>
      <c r="J107" s="323">
        <v>1138</v>
      </c>
      <c r="K107" s="320"/>
      <c r="L107" s="320"/>
    </row>
    <row r="108" spans="1:12" ht="31.5" x14ac:dyDescent="0.25">
      <c r="A108" s="315">
        <v>106</v>
      </c>
      <c r="B108" s="322" t="s">
        <v>481</v>
      </c>
      <c r="C108" s="322" t="s">
        <v>797</v>
      </c>
      <c r="D108" s="316" t="s">
        <v>535</v>
      </c>
      <c r="E108" s="316" t="s">
        <v>536</v>
      </c>
      <c r="F108" s="322" t="s">
        <v>889</v>
      </c>
      <c r="G108" s="324" t="s">
        <v>890</v>
      </c>
      <c r="H108" s="321" t="s">
        <v>891</v>
      </c>
      <c r="I108" s="322" t="s">
        <v>892</v>
      </c>
      <c r="J108" s="323">
        <v>4937</v>
      </c>
      <c r="K108" s="320"/>
      <c r="L108" s="320"/>
    </row>
    <row r="109" spans="1:12" ht="31.5" x14ac:dyDescent="0.25">
      <c r="A109" s="320">
        <v>107</v>
      </c>
      <c r="B109" s="322" t="s">
        <v>481</v>
      </c>
      <c r="C109" s="322" t="s">
        <v>797</v>
      </c>
      <c r="D109" s="316" t="s">
        <v>535</v>
      </c>
      <c r="E109" s="316" t="s">
        <v>536</v>
      </c>
      <c r="F109" s="320" t="s">
        <v>893</v>
      </c>
      <c r="G109" s="321" t="s">
        <v>894</v>
      </c>
      <c r="H109" s="324" t="s">
        <v>895</v>
      </c>
      <c r="I109" s="320" t="s">
        <v>896</v>
      </c>
      <c r="J109" s="323">
        <v>2447</v>
      </c>
      <c r="K109" s="320"/>
      <c r="L109" s="320"/>
    </row>
    <row r="110" spans="1:12" ht="31.5" x14ac:dyDescent="0.25">
      <c r="A110" s="320">
        <v>108</v>
      </c>
      <c r="B110" s="322" t="s">
        <v>481</v>
      </c>
      <c r="C110" s="322" t="s">
        <v>797</v>
      </c>
      <c r="D110" s="316" t="s">
        <v>535</v>
      </c>
      <c r="E110" s="316" t="s">
        <v>536</v>
      </c>
      <c r="F110" s="320" t="s">
        <v>897</v>
      </c>
      <c r="G110" s="324" t="s">
        <v>898</v>
      </c>
      <c r="H110" s="321" t="s">
        <v>899</v>
      </c>
      <c r="I110" s="320" t="s">
        <v>892</v>
      </c>
      <c r="J110" s="323">
        <v>3769</v>
      </c>
      <c r="K110" s="320"/>
      <c r="L110" s="320"/>
    </row>
    <row r="111" spans="1:12" ht="31.5" x14ac:dyDescent="0.25">
      <c r="A111" s="320">
        <v>109</v>
      </c>
      <c r="B111" s="322" t="s">
        <v>481</v>
      </c>
      <c r="C111" s="322" t="s">
        <v>797</v>
      </c>
      <c r="D111" s="316" t="s">
        <v>535</v>
      </c>
      <c r="E111" s="316" t="s">
        <v>536</v>
      </c>
      <c r="F111" s="320" t="s">
        <v>900</v>
      </c>
      <c r="G111" s="324" t="s">
        <v>901</v>
      </c>
      <c r="H111" s="324" t="s">
        <v>902</v>
      </c>
      <c r="I111" s="320" t="s">
        <v>896</v>
      </c>
      <c r="J111" s="323">
        <v>1517</v>
      </c>
      <c r="K111" s="320"/>
      <c r="L111" s="320"/>
    </row>
    <row r="112" spans="1:12" ht="31.5" x14ac:dyDescent="0.25">
      <c r="A112" s="320">
        <v>110</v>
      </c>
      <c r="B112" s="322" t="s">
        <v>481</v>
      </c>
      <c r="C112" s="322" t="s">
        <v>797</v>
      </c>
      <c r="D112" s="316" t="s">
        <v>535</v>
      </c>
      <c r="E112" s="316" t="s">
        <v>536</v>
      </c>
      <c r="F112" s="320" t="s">
        <v>903</v>
      </c>
      <c r="G112" s="324" t="s">
        <v>904</v>
      </c>
      <c r="H112" s="321" t="s">
        <v>905</v>
      </c>
      <c r="I112" s="322" t="s">
        <v>695</v>
      </c>
      <c r="J112" s="323">
        <v>2882</v>
      </c>
      <c r="K112" s="320"/>
      <c r="L112" s="320"/>
    </row>
    <row r="113" spans="1:12" ht="31.5" x14ac:dyDescent="0.25">
      <c r="A113" s="315">
        <v>111</v>
      </c>
      <c r="B113" s="322" t="s">
        <v>481</v>
      </c>
      <c r="C113" s="322" t="s">
        <v>797</v>
      </c>
      <c r="D113" s="316" t="s">
        <v>535</v>
      </c>
      <c r="E113" s="316" t="s">
        <v>536</v>
      </c>
      <c r="F113" s="322" t="s">
        <v>906</v>
      </c>
      <c r="G113" s="321" t="s">
        <v>907</v>
      </c>
      <c r="H113" s="324" t="s">
        <v>908</v>
      </c>
      <c r="I113" s="320" t="s">
        <v>695</v>
      </c>
      <c r="J113" s="323">
        <v>3680</v>
      </c>
      <c r="K113" s="320"/>
      <c r="L113" s="320"/>
    </row>
    <row r="114" spans="1:12" ht="31.5" x14ac:dyDescent="0.25">
      <c r="A114" s="320">
        <v>112</v>
      </c>
      <c r="B114" s="322" t="s">
        <v>481</v>
      </c>
      <c r="C114" s="322" t="s">
        <v>797</v>
      </c>
      <c r="D114" s="316" t="s">
        <v>535</v>
      </c>
      <c r="E114" s="316" t="s">
        <v>536</v>
      </c>
      <c r="F114" s="320" t="s">
        <v>909</v>
      </c>
      <c r="G114" s="324" t="s">
        <v>910</v>
      </c>
      <c r="H114" s="324" t="s">
        <v>911</v>
      </c>
      <c r="I114" s="320" t="s">
        <v>695</v>
      </c>
      <c r="J114" s="323">
        <v>6218</v>
      </c>
      <c r="K114" s="320"/>
      <c r="L114" s="320"/>
    </row>
    <row r="115" spans="1:12" ht="31.5" x14ac:dyDescent="0.25">
      <c r="A115" s="320">
        <v>113</v>
      </c>
      <c r="B115" s="322" t="s">
        <v>481</v>
      </c>
      <c r="C115" s="322" t="s">
        <v>797</v>
      </c>
      <c r="D115" s="316" t="s">
        <v>535</v>
      </c>
      <c r="E115" s="316" t="s">
        <v>536</v>
      </c>
      <c r="F115" s="322" t="s">
        <v>912</v>
      </c>
      <c r="G115" s="321" t="s">
        <v>913</v>
      </c>
      <c r="H115" s="321" t="s">
        <v>914</v>
      </c>
      <c r="I115" s="320" t="s">
        <v>695</v>
      </c>
      <c r="J115" s="323">
        <v>6007</v>
      </c>
      <c r="K115" s="320"/>
      <c r="L115" s="320"/>
    </row>
    <row r="116" spans="1:12" ht="31.5" x14ac:dyDescent="0.25">
      <c r="A116" s="320">
        <v>114</v>
      </c>
      <c r="B116" s="322" t="s">
        <v>481</v>
      </c>
      <c r="C116" s="322" t="s">
        <v>797</v>
      </c>
      <c r="D116" s="316" t="s">
        <v>535</v>
      </c>
      <c r="E116" s="316" t="s">
        <v>536</v>
      </c>
      <c r="F116" s="320" t="s">
        <v>915</v>
      </c>
      <c r="G116" s="321" t="s">
        <v>916</v>
      </c>
      <c r="H116" s="324" t="s">
        <v>917</v>
      </c>
      <c r="I116" s="320" t="s">
        <v>918</v>
      </c>
      <c r="J116" s="323">
        <v>5917</v>
      </c>
      <c r="K116" s="320"/>
      <c r="L116" s="320"/>
    </row>
    <row r="117" spans="1:12" ht="31.5" x14ac:dyDescent="0.25">
      <c r="A117" s="320">
        <v>115</v>
      </c>
      <c r="B117" s="322" t="s">
        <v>481</v>
      </c>
      <c r="C117" s="322" t="s">
        <v>797</v>
      </c>
      <c r="D117" s="316" t="s">
        <v>535</v>
      </c>
      <c r="E117" s="316" t="s">
        <v>536</v>
      </c>
      <c r="F117" s="320" t="s">
        <v>919</v>
      </c>
      <c r="G117" s="321" t="s">
        <v>920</v>
      </c>
      <c r="H117" s="324" t="s">
        <v>921</v>
      </c>
      <c r="I117" s="320" t="s">
        <v>835</v>
      </c>
      <c r="J117" s="320">
        <v>596</v>
      </c>
      <c r="K117" s="320"/>
      <c r="L117" s="320"/>
    </row>
    <row r="118" spans="1:12" ht="47.25" x14ac:dyDescent="0.25">
      <c r="A118" s="315">
        <v>116</v>
      </c>
      <c r="B118" s="322" t="s">
        <v>481</v>
      </c>
      <c r="C118" s="322" t="s">
        <v>797</v>
      </c>
      <c r="D118" s="316" t="s">
        <v>535</v>
      </c>
      <c r="E118" s="316" t="s">
        <v>536</v>
      </c>
      <c r="F118" s="322" t="s">
        <v>922</v>
      </c>
      <c r="G118" s="321" t="s">
        <v>923</v>
      </c>
      <c r="H118" s="324" t="s">
        <v>924</v>
      </c>
      <c r="I118" s="322" t="s">
        <v>695</v>
      </c>
      <c r="J118" s="320">
        <v>457</v>
      </c>
      <c r="K118" s="320"/>
      <c r="L118" s="320"/>
    </row>
    <row r="119" spans="1:12" ht="31.5" x14ac:dyDescent="0.25">
      <c r="A119" s="320">
        <v>117</v>
      </c>
      <c r="B119" s="322" t="s">
        <v>473</v>
      </c>
      <c r="C119" s="322" t="s">
        <v>925</v>
      </c>
      <c r="D119" s="316" t="s">
        <v>535</v>
      </c>
      <c r="E119" s="316" t="s">
        <v>536</v>
      </c>
      <c r="F119" s="320" t="s">
        <v>926</v>
      </c>
      <c r="G119" s="324" t="s">
        <v>927</v>
      </c>
      <c r="H119" s="324" t="s">
        <v>928</v>
      </c>
      <c r="I119" s="320" t="s">
        <v>929</v>
      </c>
      <c r="J119" s="323">
        <v>291433</v>
      </c>
      <c r="K119" s="320"/>
      <c r="L119" s="320"/>
    </row>
    <row r="120" spans="1:12" ht="47.25" x14ac:dyDescent="0.25">
      <c r="A120" s="320">
        <v>118</v>
      </c>
      <c r="B120" s="322" t="s">
        <v>473</v>
      </c>
      <c r="C120" s="320" t="s">
        <v>925</v>
      </c>
      <c r="D120" s="316" t="s">
        <v>535</v>
      </c>
      <c r="E120" s="316" t="s">
        <v>536</v>
      </c>
      <c r="F120" s="320" t="s">
        <v>930</v>
      </c>
      <c r="G120" s="324" t="s">
        <v>546</v>
      </c>
      <c r="H120" s="324" t="s">
        <v>931</v>
      </c>
      <c r="I120" s="320" t="s">
        <v>932</v>
      </c>
      <c r="J120" s="323">
        <v>363103</v>
      </c>
      <c r="K120" s="320"/>
      <c r="L120" s="320"/>
    </row>
    <row r="121" spans="1:12" ht="63" x14ac:dyDescent="0.25">
      <c r="A121" s="320">
        <v>119</v>
      </c>
      <c r="B121" s="322" t="s">
        <v>473</v>
      </c>
      <c r="C121" s="320" t="s">
        <v>925</v>
      </c>
      <c r="D121" s="316" t="s">
        <v>535</v>
      </c>
      <c r="E121" s="316" t="s">
        <v>536</v>
      </c>
      <c r="F121" s="322" t="s">
        <v>933</v>
      </c>
      <c r="G121" s="324" t="s">
        <v>934</v>
      </c>
      <c r="H121" s="324" t="s">
        <v>935</v>
      </c>
      <c r="I121" s="320" t="s">
        <v>936</v>
      </c>
      <c r="J121" s="323">
        <v>28276</v>
      </c>
      <c r="K121" s="320"/>
      <c r="L121" s="320"/>
    </row>
    <row r="122" spans="1:12" ht="47.25" x14ac:dyDescent="0.25">
      <c r="A122" s="320">
        <v>120</v>
      </c>
      <c r="B122" s="322" t="s">
        <v>473</v>
      </c>
      <c r="C122" s="324" t="s">
        <v>937</v>
      </c>
      <c r="D122" s="316" t="s">
        <v>938</v>
      </c>
      <c r="E122" s="316" t="s">
        <v>536</v>
      </c>
      <c r="F122" s="324" t="s">
        <v>939</v>
      </c>
      <c r="G122" s="324" t="s">
        <v>934</v>
      </c>
      <c r="H122" s="321" t="s">
        <v>940</v>
      </c>
      <c r="I122" s="320" t="s">
        <v>941</v>
      </c>
      <c r="J122" s="323">
        <v>4040</v>
      </c>
      <c r="K122" s="320"/>
      <c r="L122" s="320"/>
    </row>
    <row r="123" spans="1:12" ht="31.5" x14ac:dyDescent="0.25">
      <c r="A123" s="315">
        <v>121</v>
      </c>
      <c r="B123" s="322" t="s">
        <v>473</v>
      </c>
      <c r="C123" s="321" t="s">
        <v>942</v>
      </c>
      <c r="D123" s="316" t="s">
        <v>535</v>
      </c>
      <c r="E123" s="316" t="s">
        <v>536</v>
      </c>
      <c r="F123" s="324" t="s">
        <v>943</v>
      </c>
      <c r="G123" s="324" t="s">
        <v>944</v>
      </c>
      <c r="H123" s="324" t="s">
        <v>945</v>
      </c>
      <c r="I123" s="320" t="s">
        <v>946</v>
      </c>
      <c r="J123" s="323">
        <v>2690</v>
      </c>
      <c r="K123" s="320"/>
      <c r="L123" s="320"/>
    </row>
    <row r="124" spans="1:12" ht="31.5" x14ac:dyDescent="0.25">
      <c r="A124" s="320">
        <v>122</v>
      </c>
      <c r="B124" s="322" t="s">
        <v>473</v>
      </c>
      <c r="C124" s="321" t="s">
        <v>947</v>
      </c>
      <c r="D124" s="316" t="s">
        <v>535</v>
      </c>
      <c r="E124" s="316" t="s">
        <v>536</v>
      </c>
      <c r="F124" s="324" t="s">
        <v>948</v>
      </c>
      <c r="G124" s="321" t="s">
        <v>949</v>
      </c>
      <c r="H124" s="321" t="s">
        <v>950</v>
      </c>
      <c r="I124" s="320" t="s">
        <v>951</v>
      </c>
      <c r="J124" s="323">
        <v>7000</v>
      </c>
      <c r="K124" s="320"/>
      <c r="L124" s="320"/>
    </row>
    <row r="125" spans="1:12" ht="31.5" x14ac:dyDescent="0.25">
      <c r="A125" s="320">
        <v>123</v>
      </c>
      <c r="B125" s="322" t="s">
        <v>479</v>
      </c>
      <c r="C125" s="321" t="s">
        <v>952</v>
      </c>
      <c r="D125" s="316" t="s">
        <v>535</v>
      </c>
      <c r="E125" s="316" t="s">
        <v>536</v>
      </c>
      <c r="F125" s="320">
        <v>2019</v>
      </c>
      <c r="G125" s="324" t="s">
        <v>953</v>
      </c>
      <c r="H125" s="324" t="s">
        <v>954</v>
      </c>
      <c r="I125" s="320" t="s">
        <v>955</v>
      </c>
      <c r="J125" s="323">
        <v>2000</v>
      </c>
      <c r="K125" s="320"/>
      <c r="L125" s="320"/>
    </row>
    <row r="126" spans="1:12" ht="31.5" x14ac:dyDescent="0.25">
      <c r="A126" s="320">
        <v>124</v>
      </c>
      <c r="B126" s="322" t="s">
        <v>481</v>
      </c>
      <c r="C126" s="322" t="s">
        <v>956</v>
      </c>
      <c r="D126" s="322" t="s">
        <v>938</v>
      </c>
      <c r="E126" s="316" t="s">
        <v>536</v>
      </c>
      <c r="F126" s="324" t="s">
        <v>957</v>
      </c>
      <c r="G126" s="321" t="s">
        <v>913</v>
      </c>
      <c r="H126" s="324" t="s">
        <v>958</v>
      </c>
      <c r="I126" s="322" t="s">
        <v>959</v>
      </c>
      <c r="J126" s="320">
        <v>417</v>
      </c>
      <c r="K126" s="320"/>
      <c r="L126" s="320"/>
    </row>
    <row r="127" spans="1:12" ht="31.5" x14ac:dyDescent="0.25">
      <c r="A127" s="320">
        <v>125</v>
      </c>
      <c r="B127" s="322" t="s">
        <v>481</v>
      </c>
      <c r="C127" s="324" t="s">
        <v>960</v>
      </c>
      <c r="D127" s="322" t="s">
        <v>938</v>
      </c>
      <c r="E127" s="316" t="s">
        <v>536</v>
      </c>
      <c r="F127" s="324" t="s">
        <v>961</v>
      </c>
      <c r="G127" s="324" t="s">
        <v>916</v>
      </c>
      <c r="H127" s="324" t="s">
        <v>962</v>
      </c>
      <c r="I127" s="320" t="s">
        <v>963</v>
      </c>
      <c r="J127" s="323">
        <v>5000</v>
      </c>
      <c r="K127" s="320"/>
      <c r="L127" s="320"/>
    </row>
    <row r="128" spans="1:12" ht="31.5" x14ac:dyDescent="0.25">
      <c r="A128" s="315">
        <v>126</v>
      </c>
      <c r="B128" s="322" t="s">
        <v>473</v>
      </c>
      <c r="C128" s="320" t="s">
        <v>964</v>
      </c>
      <c r="D128" s="326" t="s">
        <v>535</v>
      </c>
      <c r="E128" s="322" t="s">
        <v>965</v>
      </c>
      <c r="F128" s="320" t="s">
        <v>966</v>
      </c>
      <c r="G128" s="324" t="s">
        <v>967</v>
      </c>
      <c r="H128" s="324" t="s">
        <v>968</v>
      </c>
      <c r="I128" s="320" t="s">
        <v>695</v>
      </c>
      <c r="J128" s="323">
        <v>50580</v>
      </c>
      <c r="K128" s="320"/>
      <c r="L128" s="320"/>
    </row>
    <row r="129" spans="1:12" ht="94.5" x14ac:dyDescent="0.25">
      <c r="A129" s="320">
        <v>127</v>
      </c>
      <c r="B129" s="322" t="s">
        <v>477</v>
      </c>
      <c r="C129" s="324" t="s">
        <v>969</v>
      </c>
      <c r="D129" s="326" t="s">
        <v>535</v>
      </c>
      <c r="E129" s="322" t="s">
        <v>965</v>
      </c>
      <c r="F129" s="322" t="s">
        <v>970</v>
      </c>
      <c r="G129" s="321" t="s">
        <v>971</v>
      </c>
      <c r="H129" s="324" t="s">
        <v>972</v>
      </c>
      <c r="I129" s="320" t="s">
        <v>973</v>
      </c>
      <c r="J129" s="323">
        <v>2817</v>
      </c>
      <c r="K129" s="320"/>
      <c r="L129" s="320"/>
    </row>
    <row r="130" spans="1:12" ht="31.5" x14ac:dyDescent="0.25">
      <c r="A130" s="320">
        <v>128</v>
      </c>
      <c r="B130" s="322" t="s">
        <v>473</v>
      </c>
      <c r="C130" s="322" t="s">
        <v>974</v>
      </c>
      <c r="D130" s="326" t="s">
        <v>535</v>
      </c>
      <c r="E130" s="322" t="s">
        <v>965</v>
      </c>
      <c r="F130" s="321" t="s">
        <v>975</v>
      </c>
      <c r="G130" s="324" t="s">
        <v>976</v>
      </c>
      <c r="H130" s="324" t="s">
        <v>977</v>
      </c>
      <c r="I130" s="320" t="s">
        <v>978</v>
      </c>
      <c r="J130" s="323">
        <v>101051</v>
      </c>
      <c r="K130" s="320"/>
      <c r="L130" s="320"/>
    </row>
    <row r="131" spans="1:12" ht="31.5" x14ac:dyDescent="0.25">
      <c r="A131" s="320">
        <v>129</v>
      </c>
      <c r="B131" s="322" t="s">
        <v>473</v>
      </c>
      <c r="C131" s="320" t="s">
        <v>979</v>
      </c>
      <c r="D131" s="326" t="s">
        <v>535</v>
      </c>
      <c r="E131" s="322" t="s">
        <v>965</v>
      </c>
      <c r="F131" s="321" t="s">
        <v>980</v>
      </c>
      <c r="G131" s="321" t="s">
        <v>981</v>
      </c>
      <c r="H131" s="324" t="s">
        <v>982</v>
      </c>
      <c r="I131" s="320" t="s">
        <v>983</v>
      </c>
      <c r="J131" s="323">
        <v>4193</v>
      </c>
      <c r="K131" s="320"/>
      <c r="L131" s="320"/>
    </row>
    <row r="132" spans="1:12" ht="47.25" x14ac:dyDescent="0.25">
      <c r="A132" s="320">
        <v>130</v>
      </c>
      <c r="B132" s="322" t="s">
        <v>481</v>
      </c>
      <c r="C132" s="320" t="s">
        <v>979</v>
      </c>
      <c r="D132" s="326" t="s">
        <v>535</v>
      </c>
      <c r="E132" s="322" t="s">
        <v>965</v>
      </c>
      <c r="F132" s="324" t="s">
        <v>984</v>
      </c>
      <c r="G132" s="324" t="s">
        <v>985</v>
      </c>
      <c r="H132" s="324" t="s">
        <v>986</v>
      </c>
      <c r="I132" s="320" t="s">
        <v>987</v>
      </c>
      <c r="J132" s="323">
        <v>5624</v>
      </c>
      <c r="K132" s="320"/>
      <c r="L132" s="320"/>
    </row>
    <row r="133" spans="1:12" x14ac:dyDescent="0.25">
      <c r="A133" s="327"/>
      <c r="B133" s="327"/>
      <c r="C133" s="327"/>
      <c r="D133" s="327"/>
      <c r="E133" s="327"/>
      <c r="F133" s="327"/>
      <c r="G133" s="328"/>
      <c r="H133" s="328"/>
      <c r="I133" s="327"/>
      <c r="J133" s="329">
        <f>SUM(J3:J132)</f>
        <v>2028704</v>
      </c>
      <c r="K133" s="327"/>
      <c r="L133" s="327"/>
    </row>
  </sheetData>
  <mergeCells count="1">
    <mergeCell ref="A1:L1"/>
  </mergeCells>
  <hyperlinks>
    <hyperlink ref="F8" r:id="rId1" display="https://portal.ukf.sk/kvalita/index.php?r=projekty/projekty/view&amp;id=2307"/>
  </hyperlinks>
  <pageMargins left="0.70866141732283472" right="0.70866141732283472" top="0.74803149606299213" bottom="0.74803149606299213" header="0.31496062992125984" footer="0.31496062992125984"/>
  <pageSetup paperSize="9" scale="67" fitToHeight="0" orientation="landscape" horizontalDpi="4294967295" verticalDpi="4294967295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view="pageBreakPreview" topLeftCell="A13" zoomScaleNormal="100" zoomScaleSheetLayoutView="100" workbookViewId="0">
      <selection sqref="A1:L1"/>
    </sheetView>
  </sheetViews>
  <sheetFormatPr defaultRowHeight="15.75" x14ac:dyDescent="0.25"/>
  <cols>
    <col min="1" max="1" width="2.25" customWidth="1"/>
    <col min="2" max="2" width="6.125" bestFit="1" customWidth="1"/>
    <col min="3" max="3" width="20.125" customWidth="1"/>
    <col min="4" max="4" width="5.25" customWidth="1"/>
    <col min="5" max="5" width="4.25" customWidth="1"/>
    <col min="6" max="6" width="15.25" customWidth="1"/>
    <col min="7" max="7" width="26.5" customWidth="1"/>
    <col min="8" max="8" width="32.5" customWidth="1"/>
    <col min="9" max="9" width="15.125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521" t="s">
        <v>251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272"/>
    </row>
    <row r="2" spans="1:13" s="139" customFormat="1" ht="115.5" thickBot="1" x14ac:dyDescent="0.25">
      <c r="A2" s="135" t="s">
        <v>240</v>
      </c>
      <c r="B2" s="136" t="s">
        <v>119</v>
      </c>
      <c r="C2" s="136" t="s">
        <v>241</v>
      </c>
      <c r="D2" s="136" t="s">
        <v>242</v>
      </c>
      <c r="E2" s="136" t="s">
        <v>243</v>
      </c>
      <c r="F2" s="136" t="s">
        <v>244</v>
      </c>
      <c r="G2" s="136" t="s">
        <v>245</v>
      </c>
      <c r="H2" s="136" t="s">
        <v>246</v>
      </c>
      <c r="I2" s="136" t="s">
        <v>247</v>
      </c>
      <c r="J2" s="136" t="s">
        <v>248</v>
      </c>
      <c r="K2" s="136" t="s">
        <v>249</v>
      </c>
      <c r="L2" s="137" t="s">
        <v>250</v>
      </c>
      <c r="M2" s="138"/>
    </row>
    <row r="3" spans="1:13" x14ac:dyDescent="0.25">
      <c r="A3" s="331">
        <v>1</v>
      </c>
      <c r="B3" s="331" t="s">
        <v>473</v>
      </c>
      <c r="C3" s="331" t="s">
        <v>534</v>
      </c>
      <c r="D3" s="331" t="s">
        <v>535</v>
      </c>
      <c r="E3" s="331" t="s">
        <v>536</v>
      </c>
      <c r="F3" s="331" t="s">
        <v>988</v>
      </c>
      <c r="G3" s="331" t="s">
        <v>989</v>
      </c>
      <c r="H3" s="331" t="s">
        <v>990</v>
      </c>
      <c r="I3" s="331" t="s">
        <v>991</v>
      </c>
      <c r="J3" s="332">
        <v>1950</v>
      </c>
      <c r="K3" s="331"/>
      <c r="L3" s="59"/>
      <c r="M3" s="131"/>
    </row>
    <row r="4" spans="1:13" ht="31.5" x14ac:dyDescent="0.25">
      <c r="A4" s="333">
        <v>2</v>
      </c>
      <c r="B4" s="333" t="s">
        <v>473</v>
      </c>
      <c r="C4" s="333" t="s">
        <v>534</v>
      </c>
      <c r="D4" s="331" t="s">
        <v>535</v>
      </c>
      <c r="E4" s="331" t="s">
        <v>536</v>
      </c>
      <c r="F4" s="333" t="s">
        <v>992</v>
      </c>
      <c r="G4" s="333" t="s">
        <v>993</v>
      </c>
      <c r="H4" s="334" t="s">
        <v>994</v>
      </c>
      <c r="I4" s="333" t="s">
        <v>995</v>
      </c>
      <c r="J4" s="335">
        <v>2650</v>
      </c>
      <c r="K4" s="333"/>
      <c r="L4" s="57"/>
      <c r="M4" s="131"/>
    </row>
    <row r="5" spans="1:13" ht="31.5" x14ac:dyDescent="0.25">
      <c r="A5" s="333">
        <v>3</v>
      </c>
      <c r="B5" s="333" t="s">
        <v>475</v>
      </c>
      <c r="C5" s="334" t="s">
        <v>996</v>
      </c>
      <c r="D5" s="331" t="s">
        <v>535</v>
      </c>
      <c r="E5" s="331" t="s">
        <v>536</v>
      </c>
      <c r="F5" s="333" t="s">
        <v>997</v>
      </c>
      <c r="G5" s="333" t="s">
        <v>565</v>
      </c>
      <c r="H5" s="333" t="s">
        <v>998</v>
      </c>
      <c r="I5" s="333" t="s">
        <v>999</v>
      </c>
      <c r="J5" s="335">
        <v>3000</v>
      </c>
      <c r="K5" s="333"/>
      <c r="L5" s="57"/>
      <c r="M5" s="131"/>
    </row>
    <row r="6" spans="1:13" ht="31.5" x14ac:dyDescent="0.25">
      <c r="A6" s="333">
        <v>4</v>
      </c>
      <c r="B6" s="333" t="s">
        <v>475</v>
      </c>
      <c r="C6" s="334" t="s">
        <v>996</v>
      </c>
      <c r="D6" s="331" t="s">
        <v>535</v>
      </c>
      <c r="E6" s="331" t="s">
        <v>536</v>
      </c>
      <c r="F6" s="333" t="s">
        <v>1000</v>
      </c>
      <c r="G6" s="333" t="s">
        <v>565</v>
      </c>
      <c r="H6" s="334" t="s">
        <v>1001</v>
      </c>
      <c r="I6" s="333" t="s">
        <v>1002</v>
      </c>
      <c r="J6" s="335">
        <v>5130</v>
      </c>
      <c r="K6" s="333"/>
      <c r="L6" s="57"/>
      <c r="M6" s="131"/>
    </row>
    <row r="7" spans="1:13" ht="31.5" x14ac:dyDescent="0.25">
      <c r="A7" s="331">
        <v>5</v>
      </c>
      <c r="B7" s="333" t="s">
        <v>477</v>
      </c>
      <c r="C7" s="334" t="s">
        <v>996</v>
      </c>
      <c r="D7" s="331" t="s">
        <v>535</v>
      </c>
      <c r="E7" s="331" t="s">
        <v>536</v>
      </c>
      <c r="F7" s="333" t="s">
        <v>1003</v>
      </c>
      <c r="G7" s="333" t="s">
        <v>1004</v>
      </c>
      <c r="H7" s="333" t="s">
        <v>1005</v>
      </c>
      <c r="I7" s="333" t="s">
        <v>1006</v>
      </c>
      <c r="J7" s="335">
        <v>3500</v>
      </c>
      <c r="K7" s="333"/>
      <c r="L7" s="57"/>
      <c r="M7" s="131"/>
    </row>
    <row r="8" spans="1:13" ht="31.5" x14ac:dyDescent="0.25">
      <c r="A8" s="333">
        <v>6</v>
      </c>
      <c r="B8" s="333" t="s">
        <v>477</v>
      </c>
      <c r="C8" s="334" t="s">
        <v>996</v>
      </c>
      <c r="D8" s="331" t="s">
        <v>535</v>
      </c>
      <c r="E8" s="331" t="s">
        <v>536</v>
      </c>
      <c r="F8" s="333" t="s">
        <v>1007</v>
      </c>
      <c r="G8" s="333" t="s">
        <v>1004</v>
      </c>
      <c r="H8" s="334" t="s">
        <v>1008</v>
      </c>
      <c r="I8" s="333" t="s">
        <v>1009</v>
      </c>
      <c r="J8" s="335">
        <v>3500</v>
      </c>
      <c r="K8" s="333"/>
      <c r="L8" s="57"/>
      <c r="M8" s="131"/>
    </row>
    <row r="9" spans="1:13" ht="31.5" x14ac:dyDescent="0.25">
      <c r="A9" s="333">
        <v>7</v>
      </c>
      <c r="B9" s="333" t="s">
        <v>477</v>
      </c>
      <c r="C9" s="334" t="s">
        <v>996</v>
      </c>
      <c r="D9" s="331" t="s">
        <v>535</v>
      </c>
      <c r="E9" s="331" t="s">
        <v>536</v>
      </c>
      <c r="F9" s="333" t="s">
        <v>1010</v>
      </c>
      <c r="G9" s="334" t="s">
        <v>1011</v>
      </c>
      <c r="H9" s="333" t="s">
        <v>1012</v>
      </c>
      <c r="I9" s="333" t="s">
        <v>1013</v>
      </c>
      <c r="J9" s="335">
        <v>2120</v>
      </c>
      <c r="K9" s="333"/>
      <c r="L9" s="57"/>
      <c r="M9" s="131"/>
    </row>
    <row r="10" spans="1:13" ht="31.5" x14ac:dyDescent="0.25">
      <c r="A10" s="333">
        <v>8</v>
      </c>
      <c r="B10" s="333" t="s">
        <v>477</v>
      </c>
      <c r="C10" s="334" t="s">
        <v>996</v>
      </c>
      <c r="D10" s="331" t="s">
        <v>535</v>
      </c>
      <c r="E10" s="331" t="s">
        <v>536</v>
      </c>
      <c r="F10" s="333" t="s">
        <v>1014</v>
      </c>
      <c r="G10" s="333" t="s">
        <v>1004</v>
      </c>
      <c r="H10" s="333" t="s">
        <v>1015</v>
      </c>
      <c r="I10" s="333" t="s">
        <v>1006</v>
      </c>
      <c r="J10" s="335">
        <v>4000</v>
      </c>
      <c r="K10" s="333"/>
      <c r="L10" s="57"/>
      <c r="M10" s="131"/>
    </row>
    <row r="11" spans="1:13" ht="31.5" x14ac:dyDescent="0.25">
      <c r="A11" s="331">
        <v>9</v>
      </c>
      <c r="B11" s="336" t="s">
        <v>479</v>
      </c>
      <c r="C11" s="337" t="s">
        <v>1016</v>
      </c>
      <c r="D11" s="338" t="s">
        <v>535</v>
      </c>
      <c r="E11" s="338" t="s">
        <v>536</v>
      </c>
      <c r="F11" s="320" t="s">
        <v>1017</v>
      </c>
      <c r="G11" s="337" t="s">
        <v>1018</v>
      </c>
      <c r="H11" s="337" t="s">
        <v>1019</v>
      </c>
      <c r="I11" s="336" t="s">
        <v>1020</v>
      </c>
      <c r="J11" s="339">
        <v>450</v>
      </c>
      <c r="K11" s="333"/>
      <c r="L11" s="57"/>
      <c r="M11" s="131"/>
    </row>
    <row r="12" spans="1:13" ht="31.5" x14ac:dyDescent="0.25">
      <c r="A12" s="333">
        <v>10</v>
      </c>
      <c r="B12" s="336" t="s">
        <v>479</v>
      </c>
      <c r="C12" s="337" t="s">
        <v>1021</v>
      </c>
      <c r="D12" s="338" t="s">
        <v>535</v>
      </c>
      <c r="E12" s="338" t="s">
        <v>536</v>
      </c>
      <c r="F12" s="320" t="s">
        <v>1022</v>
      </c>
      <c r="G12" s="340" t="s">
        <v>1023</v>
      </c>
      <c r="H12" s="337" t="s">
        <v>1024</v>
      </c>
      <c r="I12" s="336" t="s">
        <v>835</v>
      </c>
      <c r="J12" s="339">
        <v>10130</v>
      </c>
      <c r="K12" s="333"/>
      <c r="L12" s="57"/>
      <c r="M12" s="131"/>
    </row>
    <row r="13" spans="1:13" ht="47.25" x14ac:dyDescent="0.25">
      <c r="A13" s="333">
        <v>11</v>
      </c>
      <c r="B13" s="336" t="s">
        <v>479</v>
      </c>
      <c r="C13" s="337" t="s">
        <v>1021</v>
      </c>
      <c r="D13" s="338" t="s">
        <v>535</v>
      </c>
      <c r="E13" s="338" t="s">
        <v>536</v>
      </c>
      <c r="F13" s="320" t="s">
        <v>1025</v>
      </c>
      <c r="G13" s="340" t="s">
        <v>1026</v>
      </c>
      <c r="H13" s="341" t="s">
        <v>1027</v>
      </c>
      <c r="I13" s="336" t="s">
        <v>1028</v>
      </c>
      <c r="J13" s="339">
        <v>3000</v>
      </c>
      <c r="K13" s="333"/>
      <c r="L13" s="57"/>
      <c r="M13" s="131"/>
    </row>
    <row r="14" spans="1:13" x14ac:dyDescent="0.25">
      <c r="A14" s="333">
        <v>12</v>
      </c>
      <c r="B14" s="333" t="s">
        <v>473</v>
      </c>
      <c r="C14" s="333" t="s">
        <v>1029</v>
      </c>
      <c r="D14" s="331" t="s">
        <v>535</v>
      </c>
      <c r="E14" s="331" t="s">
        <v>536</v>
      </c>
      <c r="F14" s="333" t="s">
        <v>1030</v>
      </c>
      <c r="G14" s="333" t="s">
        <v>1031</v>
      </c>
      <c r="H14" s="333" t="s">
        <v>1032</v>
      </c>
      <c r="I14" s="333" t="s">
        <v>1033</v>
      </c>
      <c r="J14" s="335">
        <v>65000</v>
      </c>
      <c r="K14" s="333"/>
      <c r="L14" s="57"/>
    </row>
    <row r="15" spans="1:13" ht="78.75" x14ac:dyDescent="0.25">
      <c r="A15" s="331">
        <v>13</v>
      </c>
      <c r="B15" s="333" t="s">
        <v>473</v>
      </c>
      <c r="C15" s="334" t="s">
        <v>1034</v>
      </c>
      <c r="D15" s="331" t="s">
        <v>535</v>
      </c>
      <c r="E15" s="331" t="s">
        <v>536</v>
      </c>
      <c r="F15" s="333" t="s">
        <v>1035</v>
      </c>
      <c r="G15" s="333" t="s">
        <v>967</v>
      </c>
      <c r="H15" s="334" t="s">
        <v>1036</v>
      </c>
      <c r="I15" s="333" t="s">
        <v>1013</v>
      </c>
      <c r="J15" s="335">
        <v>17473</v>
      </c>
      <c r="K15" s="333"/>
      <c r="L15" s="57"/>
    </row>
    <row r="16" spans="1:13" ht="31.5" x14ac:dyDescent="0.25">
      <c r="A16" s="333">
        <v>14</v>
      </c>
      <c r="B16" s="333" t="s">
        <v>473</v>
      </c>
      <c r="C16" s="334" t="s">
        <v>1034</v>
      </c>
      <c r="D16" s="331" t="s">
        <v>535</v>
      </c>
      <c r="E16" s="331" t="s">
        <v>536</v>
      </c>
      <c r="F16" s="334" t="s">
        <v>1037</v>
      </c>
      <c r="G16" s="334" t="s">
        <v>1038</v>
      </c>
      <c r="H16" s="333" t="s">
        <v>1039</v>
      </c>
      <c r="I16" s="333" t="s">
        <v>1040</v>
      </c>
      <c r="J16" s="335">
        <v>3358</v>
      </c>
      <c r="K16" s="333"/>
      <c r="L16" s="57"/>
    </row>
    <row r="17" spans="1:12" ht="31.5" x14ac:dyDescent="0.25">
      <c r="A17" s="333">
        <v>15</v>
      </c>
      <c r="B17" s="336" t="s">
        <v>1041</v>
      </c>
      <c r="C17" s="337" t="s">
        <v>1034</v>
      </c>
      <c r="D17" s="331" t="s">
        <v>535</v>
      </c>
      <c r="E17" s="331" t="s">
        <v>536</v>
      </c>
      <c r="F17" s="340" t="s">
        <v>1042</v>
      </c>
      <c r="G17" s="340" t="s">
        <v>1043</v>
      </c>
      <c r="H17" s="341" t="s">
        <v>1044</v>
      </c>
      <c r="I17" s="340" t="s">
        <v>1045</v>
      </c>
      <c r="J17" s="339">
        <v>428191</v>
      </c>
      <c r="K17" s="340"/>
      <c r="L17" s="2"/>
    </row>
    <row r="18" spans="1:12" ht="47.25" x14ac:dyDescent="0.25">
      <c r="A18" s="333">
        <v>16</v>
      </c>
      <c r="B18" s="336" t="s">
        <v>473</v>
      </c>
      <c r="C18" s="336" t="s">
        <v>1046</v>
      </c>
      <c r="D18" s="331" t="s">
        <v>535</v>
      </c>
      <c r="E18" s="331" t="s">
        <v>536</v>
      </c>
      <c r="F18" s="340" t="s">
        <v>1047</v>
      </c>
      <c r="G18" s="340" t="s">
        <v>799</v>
      </c>
      <c r="H18" s="337" t="s">
        <v>1048</v>
      </c>
      <c r="I18" s="340" t="s">
        <v>1049</v>
      </c>
      <c r="J18" s="339">
        <v>99999</v>
      </c>
      <c r="K18" s="340"/>
      <c r="L18" s="2"/>
    </row>
    <row r="19" spans="1:12" ht="47.25" x14ac:dyDescent="0.25">
      <c r="A19" s="331">
        <v>17</v>
      </c>
      <c r="B19" s="336" t="s">
        <v>475</v>
      </c>
      <c r="C19" s="336" t="s">
        <v>1046</v>
      </c>
      <c r="D19" s="331" t="s">
        <v>535</v>
      </c>
      <c r="E19" s="331" t="s">
        <v>536</v>
      </c>
      <c r="F19" s="341" t="s">
        <v>1050</v>
      </c>
      <c r="G19" s="340" t="s">
        <v>697</v>
      </c>
      <c r="H19" s="341" t="s">
        <v>1051</v>
      </c>
      <c r="I19" s="340" t="s">
        <v>1049</v>
      </c>
      <c r="J19" s="339">
        <v>71853</v>
      </c>
      <c r="K19" s="339">
        <v>127945</v>
      </c>
      <c r="L19" s="2"/>
    </row>
    <row r="20" spans="1:12" x14ac:dyDescent="0.25">
      <c r="A20" s="333">
        <v>18</v>
      </c>
      <c r="B20" s="336" t="s">
        <v>1041</v>
      </c>
      <c r="C20" s="336" t="s">
        <v>1046</v>
      </c>
      <c r="D20" s="331" t="s">
        <v>535</v>
      </c>
      <c r="E20" s="331" t="s">
        <v>536</v>
      </c>
      <c r="F20" s="340" t="s">
        <v>1052</v>
      </c>
      <c r="G20" s="340" t="s">
        <v>1043</v>
      </c>
      <c r="H20" s="340" t="s">
        <v>1053</v>
      </c>
      <c r="I20" s="340" t="s">
        <v>1049</v>
      </c>
      <c r="J20" s="339">
        <v>99773</v>
      </c>
      <c r="K20" s="340"/>
      <c r="L20" s="2"/>
    </row>
    <row r="21" spans="1:12" ht="31.5" x14ac:dyDescent="0.25">
      <c r="A21" s="333">
        <v>19</v>
      </c>
      <c r="B21" s="336" t="s">
        <v>473</v>
      </c>
      <c r="C21" s="340" t="s">
        <v>979</v>
      </c>
      <c r="D21" s="331" t="s">
        <v>535</v>
      </c>
      <c r="E21" s="336" t="s">
        <v>965</v>
      </c>
      <c r="F21" s="341" t="s">
        <v>1054</v>
      </c>
      <c r="G21" s="341" t="s">
        <v>981</v>
      </c>
      <c r="H21" s="341" t="s">
        <v>1055</v>
      </c>
      <c r="I21" s="340" t="s">
        <v>1056</v>
      </c>
      <c r="J21" s="339">
        <v>6004</v>
      </c>
      <c r="K21" s="340"/>
      <c r="L21" s="2"/>
    </row>
    <row r="22" spans="1:12" ht="31.5" x14ac:dyDescent="0.25">
      <c r="A22" s="333">
        <v>20</v>
      </c>
      <c r="B22" s="336" t="s">
        <v>473</v>
      </c>
      <c r="C22" s="340" t="s">
        <v>979</v>
      </c>
      <c r="D22" s="331" t="s">
        <v>535</v>
      </c>
      <c r="E22" s="336" t="s">
        <v>965</v>
      </c>
      <c r="F22" s="341" t="s">
        <v>1057</v>
      </c>
      <c r="G22" s="341" t="s">
        <v>981</v>
      </c>
      <c r="H22" s="341" t="s">
        <v>1058</v>
      </c>
      <c r="I22" s="340" t="s">
        <v>1059</v>
      </c>
      <c r="J22" s="339">
        <v>1970</v>
      </c>
      <c r="K22" s="340"/>
      <c r="L22" s="2"/>
    </row>
    <row r="23" spans="1:12" ht="47.25" x14ac:dyDescent="0.25">
      <c r="A23" s="331">
        <v>21</v>
      </c>
      <c r="B23" s="336" t="s">
        <v>473</v>
      </c>
      <c r="C23" s="340" t="s">
        <v>979</v>
      </c>
      <c r="D23" s="331" t="s">
        <v>535</v>
      </c>
      <c r="E23" s="336" t="s">
        <v>965</v>
      </c>
      <c r="F23" s="341" t="s">
        <v>1060</v>
      </c>
      <c r="G23" s="340" t="s">
        <v>1061</v>
      </c>
      <c r="H23" s="341" t="s">
        <v>1062</v>
      </c>
      <c r="I23" s="340" t="s">
        <v>1063</v>
      </c>
      <c r="J23" s="339">
        <v>3050</v>
      </c>
      <c r="K23" s="340"/>
      <c r="L23" s="2"/>
    </row>
    <row r="24" spans="1:12" ht="31.5" x14ac:dyDescent="0.25">
      <c r="A24" s="333">
        <v>22</v>
      </c>
      <c r="B24" s="336" t="s">
        <v>473</v>
      </c>
      <c r="C24" s="340" t="s">
        <v>979</v>
      </c>
      <c r="D24" s="331" t="s">
        <v>535</v>
      </c>
      <c r="E24" s="336" t="s">
        <v>965</v>
      </c>
      <c r="F24" s="341" t="s">
        <v>1064</v>
      </c>
      <c r="G24" s="341" t="s">
        <v>981</v>
      </c>
      <c r="H24" s="341" t="s">
        <v>1065</v>
      </c>
      <c r="I24" s="336" t="s">
        <v>695</v>
      </c>
      <c r="J24" s="339">
        <v>18167</v>
      </c>
      <c r="K24" s="340"/>
      <c r="L24" s="2"/>
    </row>
    <row r="25" spans="1:12" ht="31.5" x14ac:dyDescent="0.25">
      <c r="A25" s="333">
        <v>23</v>
      </c>
      <c r="B25" s="336" t="s">
        <v>473</v>
      </c>
      <c r="C25" s="340" t="s">
        <v>979</v>
      </c>
      <c r="D25" s="331" t="s">
        <v>535</v>
      </c>
      <c r="E25" s="336" t="s">
        <v>965</v>
      </c>
      <c r="F25" s="341" t="s">
        <v>1066</v>
      </c>
      <c r="G25" s="341" t="s">
        <v>1067</v>
      </c>
      <c r="H25" s="341" t="s">
        <v>1068</v>
      </c>
      <c r="I25" s="340" t="s">
        <v>1069</v>
      </c>
      <c r="J25" s="339">
        <v>7348</v>
      </c>
      <c r="K25" s="340"/>
      <c r="L25" s="2"/>
    </row>
    <row r="26" spans="1:12" ht="31.5" x14ac:dyDescent="0.25">
      <c r="A26" s="333">
        <v>24</v>
      </c>
      <c r="B26" s="336" t="s">
        <v>475</v>
      </c>
      <c r="C26" s="340" t="s">
        <v>979</v>
      </c>
      <c r="D26" s="331" t="s">
        <v>535</v>
      </c>
      <c r="E26" s="336" t="s">
        <v>965</v>
      </c>
      <c r="F26" s="337" t="s">
        <v>1070</v>
      </c>
      <c r="G26" s="341" t="s">
        <v>1071</v>
      </c>
      <c r="H26" s="341" t="s">
        <v>1072</v>
      </c>
      <c r="I26" s="340" t="s">
        <v>1073</v>
      </c>
      <c r="J26" s="339">
        <v>6646</v>
      </c>
      <c r="K26" s="340"/>
      <c r="L26" s="2"/>
    </row>
    <row r="27" spans="1:12" ht="31.5" x14ac:dyDescent="0.25">
      <c r="A27" s="331">
        <v>25</v>
      </c>
      <c r="B27" s="336" t="s">
        <v>479</v>
      </c>
      <c r="C27" s="340" t="s">
        <v>979</v>
      </c>
      <c r="D27" s="331" t="s">
        <v>535</v>
      </c>
      <c r="E27" s="336" t="s">
        <v>965</v>
      </c>
      <c r="F27" s="337" t="s">
        <v>1074</v>
      </c>
      <c r="G27" s="341" t="s">
        <v>1075</v>
      </c>
      <c r="H27" s="337" t="s">
        <v>1076</v>
      </c>
      <c r="I27" s="340" t="s">
        <v>1077</v>
      </c>
      <c r="J27" s="339">
        <v>91485</v>
      </c>
      <c r="K27" s="340"/>
      <c r="L27" s="2"/>
    </row>
    <row r="28" spans="1:12" ht="31.5" x14ac:dyDescent="0.25">
      <c r="A28" s="333">
        <v>26</v>
      </c>
      <c r="B28" s="336" t="s">
        <v>481</v>
      </c>
      <c r="C28" s="340" t="s">
        <v>979</v>
      </c>
      <c r="D28" s="331" t="s">
        <v>535</v>
      </c>
      <c r="E28" s="336" t="s">
        <v>965</v>
      </c>
      <c r="F28" s="337" t="s">
        <v>1078</v>
      </c>
      <c r="G28" s="341" t="s">
        <v>1079</v>
      </c>
      <c r="H28" s="341" t="s">
        <v>1080</v>
      </c>
      <c r="I28" s="340" t="s">
        <v>1081</v>
      </c>
      <c r="J28" s="339">
        <v>23074</v>
      </c>
      <c r="K28" s="340"/>
      <c r="L28" s="2"/>
    </row>
    <row r="29" spans="1:12" ht="31.5" x14ac:dyDescent="0.25">
      <c r="A29" s="333">
        <v>27</v>
      </c>
      <c r="B29" s="336" t="s">
        <v>1041</v>
      </c>
      <c r="C29" s="340" t="s">
        <v>979</v>
      </c>
      <c r="D29" s="331" t="s">
        <v>535</v>
      </c>
      <c r="E29" s="336" t="s">
        <v>965</v>
      </c>
      <c r="F29" s="337" t="s">
        <v>1082</v>
      </c>
      <c r="G29" s="341" t="s">
        <v>1083</v>
      </c>
      <c r="H29" s="341" t="s">
        <v>1084</v>
      </c>
      <c r="I29" s="340" t="s">
        <v>1085</v>
      </c>
      <c r="J29" s="339">
        <v>222026</v>
      </c>
      <c r="K29" s="340"/>
      <c r="L29" s="2"/>
    </row>
    <row r="30" spans="1:12" ht="31.5" x14ac:dyDescent="0.25">
      <c r="A30" s="333">
        <v>28</v>
      </c>
      <c r="B30" s="336" t="s">
        <v>1041</v>
      </c>
      <c r="C30" s="340" t="s">
        <v>979</v>
      </c>
      <c r="D30" s="331" t="s">
        <v>535</v>
      </c>
      <c r="E30" s="336" t="s">
        <v>965</v>
      </c>
      <c r="F30" s="337" t="s">
        <v>1086</v>
      </c>
      <c r="G30" s="341" t="s">
        <v>1083</v>
      </c>
      <c r="H30" s="341" t="s">
        <v>1087</v>
      </c>
      <c r="I30" s="340" t="s">
        <v>1088</v>
      </c>
      <c r="J30" s="339">
        <v>446791</v>
      </c>
      <c r="K30" s="340"/>
      <c r="L30" s="2"/>
    </row>
    <row r="31" spans="1:12" ht="47.25" x14ac:dyDescent="0.25">
      <c r="A31" s="331">
        <v>29</v>
      </c>
      <c r="B31" s="336" t="s">
        <v>1041</v>
      </c>
      <c r="C31" s="340" t="s">
        <v>979</v>
      </c>
      <c r="D31" s="331" t="s">
        <v>535</v>
      </c>
      <c r="E31" s="336" t="s">
        <v>965</v>
      </c>
      <c r="F31" s="337" t="s">
        <v>1089</v>
      </c>
      <c r="G31" s="341" t="s">
        <v>1083</v>
      </c>
      <c r="H31" s="341" t="s">
        <v>1090</v>
      </c>
      <c r="I31" s="336" t="s">
        <v>1091</v>
      </c>
      <c r="J31" s="339">
        <v>379874</v>
      </c>
      <c r="K31" s="340"/>
      <c r="L31" s="2"/>
    </row>
    <row r="32" spans="1:12" ht="31.5" x14ac:dyDescent="0.25">
      <c r="A32" s="333">
        <v>30</v>
      </c>
      <c r="B32" s="336" t="s">
        <v>477</v>
      </c>
      <c r="C32" s="337" t="s">
        <v>1092</v>
      </c>
      <c r="D32" s="331" t="s">
        <v>535</v>
      </c>
      <c r="E32" s="336" t="s">
        <v>965</v>
      </c>
      <c r="F32" s="337" t="s">
        <v>1093</v>
      </c>
      <c r="G32" s="341" t="s">
        <v>1094</v>
      </c>
      <c r="H32" s="341" t="s">
        <v>1095</v>
      </c>
      <c r="I32" s="340" t="s">
        <v>1096</v>
      </c>
      <c r="J32" s="339">
        <v>77252</v>
      </c>
      <c r="K32" s="340"/>
      <c r="L32" s="2"/>
    </row>
    <row r="33" spans="1:12" ht="31.5" x14ac:dyDescent="0.25">
      <c r="A33" s="333">
        <v>31</v>
      </c>
      <c r="B33" s="336" t="s">
        <v>477</v>
      </c>
      <c r="C33" s="336" t="s">
        <v>1097</v>
      </c>
      <c r="D33" s="331" t="s">
        <v>535</v>
      </c>
      <c r="E33" s="336" t="s">
        <v>965</v>
      </c>
      <c r="F33" s="340" t="s">
        <v>1098</v>
      </c>
      <c r="G33" s="341" t="s">
        <v>1094</v>
      </c>
      <c r="H33" s="341" t="s">
        <v>1099</v>
      </c>
      <c r="I33" s="336" t="s">
        <v>1100</v>
      </c>
      <c r="J33" s="339">
        <v>43321</v>
      </c>
      <c r="K33" s="340"/>
      <c r="L33" s="2"/>
    </row>
    <row r="34" spans="1:12" ht="31.5" x14ac:dyDescent="0.25">
      <c r="A34" s="333">
        <v>32</v>
      </c>
      <c r="B34" s="336" t="s">
        <v>477</v>
      </c>
      <c r="C34" s="340" t="s">
        <v>1101</v>
      </c>
      <c r="D34" s="331" t="s">
        <v>535</v>
      </c>
      <c r="E34" s="336" t="s">
        <v>965</v>
      </c>
      <c r="F34" s="320">
        <v>5054670</v>
      </c>
      <c r="G34" s="341" t="s">
        <v>1094</v>
      </c>
      <c r="H34" s="336" t="s">
        <v>1102</v>
      </c>
      <c r="I34" s="340" t="s">
        <v>1103</v>
      </c>
      <c r="J34" s="339">
        <v>3000</v>
      </c>
      <c r="K34" s="340"/>
      <c r="L34" s="2"/>
    </row>
    <row r="35" spans="1:12" x14ac:dyDescent="0.25">
      <c r="A35" s="143"/>
      <c r="B35" s="143"/>
      <c r="C35" s="143"/>
      <c r="D35" s="143"/>
      <c r="E35" s="143"/>
      <c r="F35" s="143"/>
      <c r="G35" s="143"/>
      <c r="H35" s="143"/>
      <c r="I35" s="143"/>
      <c r="J35" s="342">
        <f>SUM(J3:J34)</f>
        <v>2155085</v>
      </c>
      <c r="K35" s="342">
        <f>SUM(K3:K34)</f>
        <v>127945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view="pageBreakPreview" topLeftCell="A21" zoomScaleNormal="100" zoomScaleSheetLayoutView="100" workbookViewId="0">
      <selection activeCell="F45" sqref="F45"/>
    </sheetView>
  </sheetViews>
  <sheetFormatPr defaultRowHeight="15.75" x14ac:dyDescent="0.25"/>
  <cols>
    <col min="1" max="1" width="13.75" customWidth="1"/>
    <col min="2" max="2" width="17.5" customWidth="1"/>
    <col min="3" max="3" width="56.25" customWidth="1"/>
    <col min="4" max="4" width="22" customWidth="1"/>
    <col min="5" max="5" width="20.25" customWidth="1"/>
  </cols>
  <sheetData>
    <row r="1" spans="1:5" ht="21" thickBot="1" x14ac:dyDescent="0.35">
      <c r="A1" s="441" t="s">
        <v>252</v>
      </c>
      <c r="B1" s="441"/>
      <c r="C1" s="441"/>
      <c r="D1" s="441"/>
      <c r="E1" s="441"/>
    </row>
    <row r="2" spans="1:5" s="1" customFormat="1" ht="28.5" customHeight="1" thickBot="1" x14ac:dyDescent="0.3">
      <c r="A2" s="113" t="s">
        <v>253</v>
      </c>
      <c r="B2" s="83" t="s">
        <v>254</v>
      </c>
      <c r="C2" s="83" t="s">
        <v>255</v>
      </c>
      <c r="D2" s="83" t="s">
        <v>256</v>
      </c>
      <c r="E2" s="343" t="s">
        <v>257</v>
      </c>
    </row>
    <row r="3" spans="1:5" s="1" customFormat="1" x14ac:dyDescent="0.25">
      <c r="A3" s="344" t="s">
        <v>1104</v>
      </c>
      <c r="B3" s="316" t="s">
        <v>1105</v>
      </c>
      <c r="C3" s="316" t="s">
        <v>1106</v>
      </c>
      <c r="D3" s="344" t="s">
        <v>1107</v>
      </c>
      <c r="E3" s="345">
        <v>44134</v>
      </c>
    </row>
    <row r="4" spans="1:5" s="1" customFormat="1" x14ac:dyDescent="0.25">
      <c r="A4" s="344" t="s">
        <v>1108</v>
      </c>
      <c r="B4" s="316" t="s">
        <v>1109</v>
      </c>
      <c r="C4" s="316" t="s">
        <v>1110</v>
      </c>
      <c r="D4" s="344" t="s">
        <v>1111</v>
      </c>
      <c r="E4" s="345">
        <v>44018</v>
      </c>
    </row>
    <row r="5" spans="1:5" s="1" customFormat="1" x14ac:dyDescent="0.25">
      <c r="A5" s="344" t="s">
        <v>1108</v>
      </c>
      <c r="B5" s="316" t="s">
        <v>1109</v>
      </c>
      <c r="C5" s="316" t="s">
        <v>1112</v>
      </c>
      <c r="D5" s="344" t="s">
        <v>1111</v>
      </c>
      <c r="E5" s="345">
        <v>44018</v>
      </c>
    </row>
    <row r="6" spans="1:5" s="1" customFormat="1" x14ac:dyDescent="0.25">
      <c r="A6" s="346" t="s">
        <v>1108</v>
      </c>
      <c r="B6" s="316" t="s">
        <v>1109</v>
      </c>
      <c r="C6" s="322" t="s">
        <v>1113</v>
      </c>
      <c r="D6" s="344" t="s">
        <v>1111</v>
      </c>
      <c r="E6" s="347">
        <v>44018</v>
      </c>
    </row>
    <row r="7" spans="1:5" s="1" customFormat="1" ht="31.5" x14ac:dyDescent="0.25">
      <c r="A7" s="346" t="s">
        <v>1108</v>
      </c>
      <c r="B7" s="316" t="s">
        <v>1109</v>
      </c>
      <c r="C7" s="321" t="s">
        <v>1114</v>
      </c>
      <c r="D7" s="344" t="s">
        <v>1111</v>
      </c>
      <c r="E7" s="347">
        <v>44018</v>
      </c>
    </row>
    <row r="8" spans="1:5" s="1" customFormat="1" ht="47.25" x14ac:dyDescent="0.25">
      <c r="A8" s="346" t="s">
        <v>1115</v>
      </c>
      <c r="B8" s="316" t="s">
        <v>1109</v>
      </c>
      <c r="C8" s="321" t="s">
        <v>1116</v>
      </c>
      <c r="D8" s="344" t="s">
        <v>1111</v>
      </c>
      <c r="E8" s="347">
        <v>44124</v>
      </c>
    </row>
    <row r="9" spans="1:5" ht="31.5" x14ac:dyDescent="0.25">
      <c r="A9" s="346" t="s">
        <v>1115</v>
      </c>
      <c r="B9" s="316" t="s">
        <v>1109</v>
      </c>
      <c r="C9" s="321" t="s">
        <v>1117</v>
      </c>
      <c r="D9" s="344" t="s">
        <v>1118</v>
      </c>
      <c r="E9" s="347" t="s">
        <v>1119</v>
      </c>
    </row>
    <row r="10" spans="1:5" ht="47.25" x14ac:dyDescent="0.25">
      <c r="A10" s="348" t="s">
        <v>1104</v>
      </c>
      <c r="B10" s="316" t="s">
        <v>1109</v>
      </c>
      <c r="C10" s="324" t="s">
        <v>1120</v>
      </c>
      <c r="D10" s="344" t="s">
        <v>1118</v>
      </c>
      <c r="E10" s="347" t="s">
        <v>1119</v>
      </c>
    </row>
    <row r="11" spans="1:5" x14ac:dyDescent="0.25">
      <c r="A11" s="348" t="s">
        <v>1104</v>
      </c>
      <c r="B11" s="340" t="s">
        <v>1121</v>
      </c>
      <c r="C11" s="340" t="s">
        <v>1122</v>
      </c>
      <c r="D11" s="348" t="s">
        <v>1123</v>
      </c>
      <c r="E11" s="349" t="s">
        <v>1119</v>
      </c>
    </row>
    <row r="12" spans="1:5" x14ac:dyDescent="0.25">
      <c r="A12" s="348" t="s">
        <v>1104</v>
      </c>
      <c r="B12" s="340" t="s">
        <v>1124</v>
      </c>
      <c r="C12" s="340" t="s">
        <v>1125</v>
      </c>
      <c r="D12" s="346" t="s">
        <v>1118</v>
      </c>
      <c r="E12" s="350">
        <v>44180</v>
      </c>
    </row>
    <row r="13" spans="1:5" x14ac:dyDescent="0.25">
      <c r="A13" s="348" t="s">
        <v>1126</v>
      </c>
      <c r="B13" s="340" t="s">
        <v>1127</v>
      </c>
      <c r="C13" s="340" t="s">
        <v>1128</v>
      </c>
      <c r="D13" s="348" t="s">
        <v>1129</v>
      </c>
      <c r="E13" s="350">
        <v>44093</v>
      </c>
    </row>
    <row r="14" spans="1:5" x14ac:dyDescent="0.25">
      <c r="A14" s="348" t="s">
        <v>1130</v>
      </c>
      <c r="B14" s="340" t="s">
        <v>1127</v>
      </c>
      <c r="C14" s="340" t="s">
        <v>1131</v>
      </c>
      <c r="D14" s="348" t="s">
        <v>1129</v>
      </c>
      <c r="E14" s="350">
        <v>44000</v>
      </c>
    </row>
    <row r="15" spans="1:5" x14ac:dyDescent="0.25">
      <c r="A15" s="348" t="s">
        <v>1132</v>
      </c>
      <c r="B15" s="340" t="s">
        <v>1127</v>
      </c>
      <c r="C15" s="340" t="s">
        <v>1133</v>
      </c>
      <c r="D15" s="348" t="s">
        <v>1129</v>
      </c>
      <c r="E15" s="350">
        <v>44175</v>
      </c>
    </row>
    <row r="16" spans="1:5" x14ac:dyDescent="0.25">
      <c r="A16" s="348" t="s">
        <v>1132</v>
      </c>
      <c r="B16" s="340" t="s">
        <v>1127</v>
      </c>
      <c r="C16" s="340" t="s">
        <v>1134</v>
      </c>
      <c r="D16" s="348" t="s">
        <v>1129</v>
      </c>
      <c r="E16" s="350" t="s">
        <v>1135</v>
      </c>
    </row>
    <row r="17" spans="1:5" x14ac:dyDescent="0.25">
      <c r="A17" s="348" t="s">
        <v>1132</v>
      </c>
      <c r="B17" s="340" t="s">
        <v>1127</v>
      </c>
      <c r="C17" s="340" t="s">
        <v>1136</v>
      </c>
      <c r="D17" s="348" t="s">
        <v>1129</v>
      </c>
      <c r="E17" s="350" t="s">
        <v>1137</v>
      </c>
    </row>
    <row r="18" spans="1:5" x14ac:dyDescent="0.25">
      <c r="A18" s="348" t="s">
        <v>1115</v>
      </c>
      <c r="B18" s="340" t="s">
        <v>1138</v>
      </c>
      <c r="C18" s="341" t="s">
        <v>1139</v>
      </c>
      <c r="D18" s="348" t="s">
        <v>1118</v>
      </c>
      <c r="E18" s="351" t="s">
        <v>1140</v>
      </c>
    </row>
    <row r="19" spans="1:5" x14ac:dyDescent="0.25">
      <c r="A19" s="348" t="s">
        <v>1104</v>
      </c>
      <c r="B19" s="340" t="s">
        <v>1141</v>
      </c>
      <c r="C19" s="340" t="s">
        <v>1142</v>
      </c>
      <c r="D19" s="348" t="s">
        <v>1129</v>
      </c>
      <c r="E19" s="350">
        <v>44164</v>
      </c>
    </row>
    <row r="20" spans="1:5" x14ac:dyDescent="0.25">
      <c r="A20" s="348" t="s">
        <v>1104</v>
      </c>
      <c r="B20" s="340" t="s">
        <v>1141</v>
      </c>
      <c r="C20" s="340" t="s">
        <v>1143</v>
      </c>
      <c r="D20" s="348" t="s">
        <v>1129</v>
      </c>
      <c r="E20" s="350">
        <v>43930</v>
      </c>
    </row>
    <row r="21" spans="1:5" x14ac:dyDescent="0.25">
      <c r="A21" s="348" t="s">
        <v>1144</v>
      </c>
      <c r="B21" s="340" t="s">
        <v>1141</v>
      </c>
      <c r="C21" s="340" t="s">
        <v>1145</v>
      </c>
      <c r="D21" s="348" t="s">
        <v>1129</v>
      </c>
      <c r="E21" s="350">
        <v>44139</v>
      </c>
    </row>
    <row r="22" spans="1:5" x14ac:dyDescent="0.25">
      <c r="A22" s="348" t="s">
        <v>1144</v>
      </c>
      <c r="B22" s="340" t="s">
        <v>1141</v>
      </c>
      <c r="C22" s="340" t="s">
        <v>1146</v>
      </c>
      <c r="D22" s="348" t="s">
        <v>1129</v>
      </c>
      <c r="E22" s="350">
        <v>43998</v>
      </c>
    </row>
    <row r="23" spans="1:5" x14ac:dyDescent="0.25">
      <c r="A23" s="348" t="s">
        <v>1147</v>
      </c>
      <c r="B23" s="340" t="s">
        <v>1124</v>
      </c>
      <c r="C23" s="340" t="s">
        <v>1148</v>
      </c>
      <c r="D23" s="348" t="s">
        <v>1118</v>
      </c>
      <c r="E23" s="350" t="s">
        <v>1149</v>
      </c>
    </row>
    <row r="24" spans="1:5" x14ac:dyDescent="0.25">
      <c r="A24" s="348" t="s">
        <v>1150</v>
      </c>
      <c r="B24" s="340" t="s">
        <v>1151</v>
      </c>
      <c r="C24" s="340" t="s">
        <v>1152</v>
      </c>
      <c r="D24" s="348" t="s">
        <v>1129</v>
      </c>
      <c r="E24" s="350">
        <v>44177</v>
      </c>
    </row>
    <row r="25" spans="1:5" x14ac:dyDescent="0.25">
      <c r="A25" s="348" t="s">
        <v>1150</v>
      </c>
      <c r="B25" s="340" t="s">
        <v>1151</v>
      </c>
      <c r="C25" s="340" t="s">
        <v>1153</v>
      </c>
      <c r="D25" s="348" t="s">
        <v>1129</v>
      </c>
      <c r="E25" s="350">
        <v>43876</v>
      </c>
    </row>
    <row r="26" spans="1:5" x14ac:dyDescent="0.25">
      <c r="A26" s="348" t="s">
        <v>1150</v>
      </c>
      <c r="B26" s="340" t="s">
        <v>1151</v>
      </c>
      <c r="C26" s="340" t="s">
        <v>1154</v>
      </c>
      <c r="D26" s="348" t="s">
        <v>1129</v>
      </c>
      <c r="E26" s="350">
        <v>43869</v>
      </c>
    </row>
    <row r="27" spans="1:5" x14ac:dyDescent="0.25">
      <c r="A27" s="348" t="s">
        <v>1144</v>
      </c>
      <c r="B27" s="340" t="s">
        <v>1127</v>
      </c>
      <c r="C27" s="340" t="s">
        <v>1155</v>
      </c>
      <c r="D27" s="348" t="s">
        <v>1129</v>
      </c>
      <c r="E27" s="350">
        <v>43989</v>
      </c>
    </row>
    <row r="28" spans="1:5" x14ac:dyDescent="0.25">
      <c r="A28" s="348" t="s">
        <v>1144</v>
      </c>
      <c r="B28" s="340" t="s">
        <v>1127</v>
      </c>
      <c r="C28" s="340" t="s">
        <v>1156</v>
      </c>
      <c r="D28" s="348" t="s">
        <v>1129</v>
      </c>
      <c r="E28" s="350">
        <v>44045</v>
      </c>
    </row>
    <row r="29" spans="1:5" x14ac:dyDescent="0.25">
      <c r="A29" s="348" t="s">
        <v>1144</v>
      </c>
      <c r="B29" s="340" t="s">
        <v>1127</v>
      </c>
      <c r="C29" s="340" t="s">
        <v>1157</v>
      </c>
      <c r="D29" s="348" t="s">
        <v>1129</v>
      </c>
      <c r="E29" s="350">
        <v>44073</v>
      </c>
    </row>
    <row r="30" spans="1:5" x14ac:dyDescent="0.25">
      <c r="A30" s="348" t="s">
        <v>1144</v>
      </c>
      <c r="B30" s="340" t="s">
        <v>1127</v>
      </c>
      <c r="C30" s="340" t="s">
        <v>1158</v>
      </c>
      <c r="D30" s="348" t="s">
        <v>1129</v>
      </c>
      <c r="E30" s="350">
        <v>44129</v>
      </c>
    </row>
    <row r="31" spans="1:5" x14ac:dyDescent="0.25">
      <c r="A31" s="348" t="s">
        <v>1144</v>
      </c>
      <c r="B31" s="340" t="s">
        <v>1127</v>
      </c>
      <c r="C31" s="340" t="s">
        <v>1159</v>
      </c>
      <c r="D31" s="348" t="s">
        <v>1129</v>
      </c>
      <c r="E31" s="350">
        <v>44185</v>
      </c>
    </row>
    <row r="32" spans="1:5" x14ac:dyDescent="0.25">
      <c r="A32" s="348" t="s">
        <v>1160</v>
      </c>
      <c r="B32" s="340" t="s">
        <v>1124</v>
      </c>
      <c r="C32" s="340" t="s">
        <v>1161</v>
      </c>
      <c r="D32" s="348" t="s">
        <v>1162</v>
      </c>
      <c r="E32" s="350" t="s">
        <v>1163</v>
      </c>
    </row>
    <row r="33" spans="1:5" x14ac:dyDescent="0.25">
      <c r="A33" s="348" t="s">
        <v>1144</v>
      </c>
      <c r="B33" s="340" t="s">
        <v>1127</v>
      </c>
      <c r="C33" s="340" t="s">
        <v>1164</v>
      </c>
      <c r="D33" s="348" t="s">
        <v>1129</v>
      </c>
      <c r="E33" s="350">
        <v>44059</v>
      </c>
    </row>
    <row r="34" spans="1:5" x14ac:dyDescent="0.25">
      <c r="A34" s="348" t="s">
        <v>1144</v>
      </c>
      <c r="B34" s="340" t="s">
        <v>1127</v>
      </c>
      <c r="C34" s="340" t="s">
        <v>1165</v>
      </c>
      <c r="D34" s="348" t="s">
        <v>1129</v>
      </c>
      <c r="E34" s="350">
        <v>44031</v>
      </c>
    </row>
    <row r="35" spans="1:5" x14ac:dyDescent="0.25">
      <c r="A35" s="348" t="s">
        <v>1144</v>
      </c>
      <c r="B35" s="340" t="s">
        <v>1127</v>
      </c>
      <c r="C35" s="340" t="s">
        <v>1166</v>
      </c>
      <c r="D35" s="348" t="s">
        <v>1129</v>
      </c>
      <c r="E35" s="350">
        <v>44087</v>
      </c>
    </row>
    <row r="36" spans="1:5" x14ac:dyDescent="0.25">
      <c r="A36" s="348" t="s">
        <v>1144</v>
      </c>
      <c r="B36" s="340" t="s">
        <v>1127</v>
      </c>
      <c r="C36" s="340" t="s">
        <v>1167</v>
      </c>
      <c r="D36" s="348" t="s">
        <v>1129</v>
      </c>
      <c r="E36" s="350">
        <v>44115</v>
      </c>
    </row>
    <row r="37" spans="1:5" x14ac:dyDescent="0.25">
      <c r="A37" s="348" t="s">
        <v>1144</v>
      </c>
      <c r="B37" s="340" t="s">
        <v>1127</v>
      </c>
      <c r="C37" s="340" t="s">
        <v>1168</v>
      </c>
      <c r="D37" s="348" t="s">
        <v>1129</v>
      </c>
      <c r="E37" s="350">
        <v>44171</v>
      </c>
    </row>
    <row r="38" spans="1:5" x14ac:dyDescent="0.25">
      <c r="A38" s="348" t="s">
        <v>1144</v>
      </c>
      <c r="B38" s="340" t="s">
        <v>1127</v>
      </c>
      <c r="C38" s="340" t="s">
        <v>1169</v>
      </c>
      <c r="D38" s="348" t="s">
        <v>1129</v>
      </c>
      <c r="E38" s="350">
        <v>44157</v>
      </c>
    </row>
    <row r="39" spans="1:5" x14ac:dyDescent="0.25">
      <c r="A39" s="348" t="s">
        <v>1144</v>
      </c>
      <c r="B39" s="340" t="s">
        <v>1127</v>
      </c>
      <c r="C39" s="340" t="s">
        <v>1170</v>
      </c>
      <c r="D39" s="348" t="s">
        <v>1129</v>
      </c>
      <c r="E39" s="350">
        <v>43891</v>
      </c>
    </row>
    <row r="40" spans="1:5" x14ac:dyDescent="0.25">
      <c r="A40" s="348" t="s">
        <v>1144</v>
      </c>
      <c r="B40" s="340" t="s">
        <v>1127</v>
      </c>
      <c r="C40" s="340" t="s">
        <v>1171</v>
      </c>
      <c r="D40" s="348" t="s">
        <v>1129</v>
      </c>
      <c r="E40" s="350">
        <v>43863</v>
      </c>
    </row>
    <row r="41" spans="1:5" x14ac:dyDescent="0.25">
      <c r="A41" s="348" t="s">
        <v>1144</v>
      </c>
      <c r="B41" s="340" t="s">
        <v>1127</v>
      </c>
      <c r="C41" s="340" t="s">
        <v>1172</v>
      </c>
      <c r="D41" s="348" t="s">
        <v>1129</v>
      </c>
      <c r="E41" s="350">
        <v>44017</v>
      </c>
    </row>
    <row r="42" spans="1:5" x14ac:dyDescent="0.25">
      <c r="A42" s="348" t="s">
        <v>1144</v>
      </c>
      <c r="B42" s="340" t="s">
        <v>1127</v>
      </c>
      <c r="C42" s="340" t="s">
        <v>1173</v>
      </c>
      <c r="D42" s="348" t="s">
        <v>1129</v>
      </c>
      <c r="E42" s="350">
        <v>44003</v>
      </c>
    </row>
    <row r="43" spans="1:5" x14ac:dyDescent="0.25">
      <c r="A43" s="348" t="s">
        <v>1144</v>
      </c>
      <c r="B43" s="340" t="s">
        <v>1127</v>
      </c>
      <c r="C43" s="340" t="s">
        <v>1174</v>
      </c>
      <c r="D43" s="348" t="s">
        <v>1129</v>
      </c>
      <c r="E43" s="350">
        <v>43905</v>
      </c>
    </row>
    <row r="44" spans="1:5" x14ac:dyDescent="0.25">
      <c r="A44" s="348" t="s">
        <v>1144</v>
      </c>
      <c r="B44" s="340" t="s">
        <v>1127</v>
      </c>
      <c r="C44" s="340" t="s">
        <v>1175</v>
      </c>
      <c r="D44" s="348" t="s">
        <v>1129</v>
      </c>
      <c r="E44" s="350">
        <v>43877</v>
      </c>
    </row>
    <row r="45" spans="1:5" ht="126" x14ac:dyDescent="0.25">
      <c r="A45" s="348" t="s">
        <v>1132</v>
      </c>
      <c r="B45" s="340" t="s">
        <v>1176</v>
      </c>
      <c r="C45" s="337" t="s">
        <v>1192</v>
      </c>
      <c r="D45" s="348" t="s">
        <v>1118</v>
      </c>
      <c r="E45" s="350" t="s">
        <v>1177</v>
      </c>
    </row>
    <row r="46" spans="1:5" x14ac:dyDescent="0.25">
      <c r="A46" s="348" t="s">
        <v>1178</v>
      </c>
      <c r="B46" s="340" t="s">
        <v>1179</v>
      </c>
      <c r="C46" s="340" t="s">
        <v>1180</v>
      </c>
      <c r="D46" s="348" t="s">
        <v>1181</v>
      </c>
      <c r="E46" s="350">
        <v>44101</v>
      </c>
    </row>
    <row r="47" spans="1:5" x14ac:dyDescent="0.25">
      <c r="A47" s="348" t="s">
        <v>1115</v>
      </c>
      <c r="B47" s="340" t="s">
        <v>1179</v>
      </c>
      <c r="C47" s="340" t="s">
        <v>1182</v>
      </c>
      <c r="D47" s="348" t="s">
        <v>1118</v>
      </c>
      <c r="E47" s="350">
        <v>44171</v>
      </c>
    </row>
    <row r="48" spans="1:5" ht="94.5" x14ac:dyDescent="0.25">
      <c r="A48" s="348" t="s">
        <v>1132</v>
      </c>
      <c r="B48" s="340" t="s">
        <v>1179</v>
      </c>
      <c r="C48" s="341" t="s">
        <v>1183</v>
      </c>
      <c r="D48" s="348" t="s">
        <v>1184</v>
      </c>
      <c r="E48" s="350">
        <v>44055</v>
      </c>
    </row>
    <row r="49" spans="1:5" ht="47.25" x14ac:dyDescent="0.25">
      <c r="A49" s="348" t="s">
        <v>1130</v>
      </c>
      <c r="B49" s="340" t="s">
        <v>1185</v>
      </c>
      <c r="C49" s="341" t="s">
        <v>1186</v>
      </c>
      <c r="D49" s="348" t="s">
        <v>1187</v>
      </c>
      <c r="E49" s="350">
        <v>44099</v>
      </c>
    </row>
    <row r="50" spans="1:5" x14ac:dyDescent="0.25">
      <c r="A50" s="348" t="s">
        <v>1108</v>
      </c>
      <c r="B50" s="340" t="s">
        <v>1185</v>
      </c>
      <c r="C50" s="340" t="s">
        <v>1188</v>
      </c>
      <c r="D50" s="348" t="s">
        <v>1129</v>
      </c>
      <c r="E50" s="350">
        <v>44011</v>
      </c>
    </row>
    <row r="51" spans="1:5" ht="31.5" x14ac:dyDescent="0.25">
      <c r="A51" s="348" t="s">
        <v>1108</v>
      </c>
      <c r="B51" s="340" t="s">
        <v>1185</v>
      </c>
      <c r="C51" s="341" t="s">
        <v>1189</v>
      </c>
      <c r="D51" s="348" t="s">
        <v>1129</v>
      </c>
      <c r="E51" s="352" t="s">
        <v>1119</v>
      </c>
    </row>
    <row r="52" spans="1:5" x14ac:dyDescent="0.25">
      <c r="A52" s="348" t="s">
        <v>1132</v>
      </c>
      <c r="B52" s="340" t="s">
        <v>1190</v>
      </c>
      <c r="C52" s="340" t="s">
        <v>1191</v>
      </c>
      <c r="D52" s="348" t="s">
        <v>1118</v>
      </c>
      <c r="E52" s="350">
        <v>43848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9"/>
  <sheetViews>
    <sheetView view="pageBreakPreview" zoomScale="60" zoomScaleNormal="100" workbookViewId="0">
      <selection activeCell="AF42" sqref="AF42"/>
    </sheetView>
  </sheetViews>
  <sheetFormatPr defaultRowHeight="15.75" x14ac:dyDescent="0.25"/>
  <sheetData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274"/>
      <c r="B11" s="274"/>
      <c r="C11" s="274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6" ma:contentTypeDescription="Create a new document." ma:contentTypeScope="" ma:versionID="426b7daa0e52a98a89de9c45ad3d436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03910a10302b0d5cdb9c6b6d972424b1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C6806-6D91-4A70-8D4E-662D19962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0E4545-BAD6-469B-9218-C04FA07708F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46f6adf5-eaad-4dbb-91ac-274e33425322"/>
    <ds:schemaRef ds:uri="http://purl.org/dc/terms/"/>
    <ds:schemaRef ds:uri="http://schemas.microsoft.com/office/infopath/2007/PartnerControls"/>
    <ds:schemaRef ds:uri="62dc8d3a-4265-423e-88e4-c330826fd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7</vt:i4>
      </vt:variant>
    </vt:vector>
  </HeadingPairs>
  <TitlesOfParts>
    <vt:vector size="34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odňaté ŠP</vt:lpstr>
      <vt:lpstr>17 HI konania</vt:lpstr>
      <vt:lpstr>18 HI odňatie </vt:lpstr>
      <vt:lpstr>T19 Výskumné projekty</vt:lpstr>
      <vt:lpstr>T20 Ostatné (nevýsk.) projekty</vt:lpstr>
      <vt:lpstr>T21 umelecká činnosť</vt:lpstr>
      <vt:lpstr>skratky</vt:lpstr>
      <vt:lpstr>'17 HI konania'!Oblasť_tlače</vt:lpstr>
      <vt:lpstr>'18 HI odňatie '!Oblasť_tlače</vt:lpstr>
      <vt:lpstr>'T12 záverečné práce'!Oblasť_tlače</vt:lpstr>
      <vt:lpstr>'T20 Ostatné (nevýsk.) projekty'!Oblasť_tlače</vt:lpstr>
      <vt:lpstr>'T3a - I.stupeň prijatia'!Oblasť_tlače</vt:lpstr>
      <vt:lpstr>'T3C - III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Používateľ systému Windows</cp:lastModifiedBy>
  <cp:revision/>
  <cp:lastPrinted>2021-05-11T08:39:44Z</cp:lastPrinted>
  <dcterms:created xsi:type="dcterms:W3CDTF">2010-01-11T10:19:31Z</dcterms:created>
  <dcterms:modified xsi:type="dcterms:W3CDTF">2021-05-11T08:41:58Z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