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kudrocova\Desktop\Podlimitné\Oddychová zóna ŠD Zobor\"/>
    </mc:Choice>
  </mc:AlternateContent>
  <bookViews>
    <workbookView xWindow="0" yWindow="0" windowWidth="28800" windowHeight="12330" firstSheet="3" activeTab="7"/>
  </bookViews>
  <sheets>
    <sheet name="Rekapitulácia stavby" sheetId="1" r:id="rId1"/>
    <sheet name="01 - E S01 - Demolácie a ..." sheetId="2" r:id="rId2"/>
    <sheet name="02-SO02 Krajinné úpravy" sheetId="8" r:id="rId3"/>
    <sheet name="03-SO3 Komunikácie parčík" sheetId="9" r:id="rId4"/>
    <sheet name="04 - E S04 - Architektúra..." sheetId="5" r:id="rId5"/>
    <sheet name="05 - E S05 - Prístrešok" sheetId="6" r:id="rId6"/>
    <sheet name="06 - E S06 - Osvetlenie (..." sheetId="7" r:id="rId7"/>
    <sheet name="07-E Chodníky v areáli" sheetId="10" r:id="rId8"/>
  </sheets>
  <externalReferences>
    <externalReference r:id="rId9"/>
    <externalReference r:id="rId10"/>
  </externalReferences>
  <definedNames>
    <definedName name="_xlnm._FilterDatabase" localSheetId="1" hidden="1">'01 - E S01 - Demolácie a ...'!$C$119:$K$148</definedName>
    <definedName name="_xlnm._FilterDatabase" localSheetId="4" hidden="1">'04 - E S04 - Architektúra...'!$C$117:$K$121</definedName>
    <definedName name="_xlnm._FilterDatabase" localSheetId="5" hidden="1">'05 - E S05 - Prístrešok'!$C$129:$K$203</definedName>
    <definedName name="_xlnm._FilterDatabase" localSheetId="6" hidden="1">'06 - E S06 - Osvetlenie (...'!$C$117:$K$119</definedName>
    <definedName name="_xlnm.Print_Titles" localSheetId="1">'01 - E S01 - Demolácie a ...'!$119:$119</definedName>
    <definedName name="_xlnm.Print_Titles" localSheetId="4">'04 - E S04 - Architektúra...'!$117:$117</definedName>
    <definedName name="_xlnm.Print_Titles" localSheetId="5">'05 - E S05 - Prístrešok'!$129:$129</definedName>
    <definedName name="_xlnm.Print_Titles" localSheetId="6">'06 - E S06 - Osvetlenie (...'!$117:$117</definedName>
    <definedName name="_xlnm.Print_Titles" localSheetId="0">'Rekapitulácia stavby'!$92:$92</definedName>
    <definedName name="_xlnm.Print_Area" localSheetId="1">'01 - E S01 - Demolácie a ...'!$C$4:$J$76,'01 - E S01 - Demolácie a ...'!$C$82:$J$101,'01 - E S01 - Demolácie a ...'!$C$107:$K$148</definedName>
    <definedName name="_xlnm.Print_Area" localSheetId="4">'04 - E S04 - Architektúra...'!$C$4:$J$76,'04 - E S04 - Architektúra...'!$C$82:$J$99,'04 - E S04 - Architektúra...'!$C$105:$K$121</definedName>
    <definedName name="_xlnm.Print_Area" localSheetId="5">'05 - E S05 - Prístrešok'!$C$4:$J$76,'05 - E S05 - Prístrešok'!$C$82:$J$111,'05 - E S05 - Prístrešok'!$C$117:$K$203</definedName>
    <definedName name="_xlnm.Print_Area" localSheetId="6">'06 - E S06 - Osvetlenie (...'!$C$4:$J$76,'06 - E S06 - Osvetlenie (...'!$C$82:$J$99,'06 - E S06 - Osvetlenie (...'!$C$105:$K$119</definedName>
    <definedName name="_xlnm.Print_Area" localSheetId="0">'Rekapitulácia stavby'!$D$4:$AO$76,'Rekapitulácia stavby'!$C$82:$AQ$102</definedName>
  </definedNames>
  <calcPr calcId="162913"/>
</workbook>
</file>

<file path=xl/calcChain.xml><?xml version="1.0" encoding="utf-8"?>
<calcChain xmlns="http://schemas.openxmlformats.org/spreadsheetml/2006/main">
  <c r="J92" i="7" l="1"/>
  <c r="J131" i="8"/>
  <c r="AM89" i="1" l="1"/>
  <c r="J135" i="2" l="1"/>
  <c r="J132" i="2"/>
  <c r="BD100" i="1" l="1"/>
  <c r="BC100" i="1"/>
  <c r="BB100" i="1"/>
  <c r="BA100" i="1"/>
  <c r="AZ100" i="1"/>
  <c r="AY100" i="1"/>
  <c r="AX100" i="1"/>
  <c r="AW100" i="1"/>
  <c r="AV100" i="1"/>
  <c r="AT100" i="1" s="1"/>
  <c r="AU100" i="1"/>
  <c r="BK149" i="5"/>
  <c r="BI149" i="5"/>
  <c r="BH149" i="5"/>
  <c r="BG149" i="5"/>
  <c r="BF149" i="5"/>
  <c r="BE149" i="5"/>
  <c r="T149" i="5"/>
  <c r="R149" i="5"/>
  <c r="P149" i="5"/>
  <c r="J149" i="5"/>
  <c r="BK148" i="5"/>
  <c r="BI148" i="5"/>
  <c r="BH148" i="5"/>
  <c r="BG148" i="5"/>
  <c r="BF148" i="5"/>
  <c r="BE148" i="5"/>
  <c r="T148" i="5"/>
  <c r="R148" i="5"/>
  <c r="P148" i="5"/>
  <c r="J148" i="5"/>
  <c r="BK147" i="5"/>
  <c r="BI147" i="5"/>
  <c r="BH147" i="5"/>
  <c r="BG147" i="5"/>
  <c r="BE147" i="5"/>
  <c r="T147" i="5"/>
  <c r="T146" i="5" s="1"/>
  <c r="R147" i="5"/>
  <c r="R146" i="5" s="1"/>
  <c r="P147" i="5"/>
  <c r="P146" i="5" s="1"/>
  <c r="J147" i="5"/>
  <c r="BF147" i="5" s="1"/>
  <c r="BK146" i="5"/>
  <c r="J146" i="5" s="1"/>
  <c r="J99" i="5" s="1"/>
  <c r="BK145" i="5"/>
  <c r="BI145" i="5"/>
  <c r="BH145" i="5"/>
  <c r="BG145" i="5"/>
  <c r="BE145" i="5"/>
  <c r="T145" i="5"/>
  <c r="R145" i="5"/>
  <c r="P145" i="5"/>
  <c r="J145" i="5"/>
  <c r="BF145" i="5" s="1"/>
  <c r="BK144" i="5"/>
  <c r="BI144" i="5"/>
  <c r="BH144" i="5"/>
  <c r="BG144" i="5"/>
  <c r="BE144" i="5"/>
  <c r="T144" i="5"/>
  <c r="R144" i="5"/>
  <c r="P144" i="5"/>
  <c r="J144" i="5"/>
  <c r="BF144" i="5" s="1"/>
  <c r="BK143" i="5"/>
  <c r="BI143" i="5"/>
  <c r="BH143" i="5"/>
  <c r="BG143" i="5"/>
  <c r="BE143" i="5"/>
  <c r="T143" i="5"/>
  <c r="R143" i="5"/>
  <c r="P143" i="5"/>
  <c r="J143" i="5"/>
  <c r="BF143" i="5" s="1"/>
  <c r="BK142" i="5"/>
  <c r="BI142" i="5"/>
  <c r="BH142" i="5"/>
  <c r="BG142" i="5"/>
  <c r="BF142" i="5"/>
  <c r="BE142" i="5"/>
  <c r="T142" i="5"/>
  <c r="R142" i="5"/>
  <c r="P142" i="5"/>
  <c r="J142" i="5"/>
  <c r="BK141" i="5"/>
  <c r="BI141" i="5"/>
  <c r="BH141" i="5"/>
  <c r="BG141" i="5"/>
  <c r="BE141" i="5"/>
  <c r="T141" i="5"/>
  <c r="R141" i="5"/>
  <c r="P141" i="5"/>
  <c r="J141" i="5"/>
  <c r="BF141" i="5" s="1"/>
  <c r="BK140" i="5"/>
  <c r="BI140" i="5"/>
  <c r="BH140" i="5"/>
  <c r="BG140" i="5"/>
  <c r="BE140" i="5"/>
  <c r="T140" i="5"/>
  <c r="R140" i="5"/>
  <c r="P140" i="5"/>
  <c r="J140" i="5"/>
  <c r="BF140" i="5" s="1"/>
  <c r="BK139" i="5"/>
  <c r="BI139" i="5"/>
  <c r="BH139" i="5"/>
  <c r="BG139" i="5"/>
  <c r="BF139" i="5"/>
  <c r="BE139" i="5"/>
  <c r="T139" i="5"/>
  <c r="R139" i="5"/>
  <c r="P139" i="5"/>
  <c r="J139" i="5"/>
  <c r="BK138" i="5"/>
  <c r="BI138" i="5"/>
  <c r="BH138" i="5"/>
  <c r="BG138" i="5"/>
  <c r="BF138" i="5"/>
  <c r="BE138" i="5"/>
  <c r="T138" i="5"/>
  <c r="R138" i="5"/>
  <c r="P138" i="5"/>
  <c r="J138" i="5"/>
  <c r="BK137" i="5"/>
  <c r="BI137" i="5"/>
  <c r="BH137" i="5"/>
  <c r="BG137" i="5"/>
  <c r="BE137" i="5"/>
  <c r="T137" i="5"/>
  <c r="R137" i="5"/>
  <c r="P137" i="5"/>
  <c r="J137" i="5"/>
  <c r="BF137" i="5" s="1"/>
  <c r="BK136" i="5"/>
  <c r="BI136" i="5"/>
  <c r="BH136" i="5"/>
  <c r="BG136" i="5"/>
  <c r="BE136" i="5"/>
  <c r="T136" i="5"/>
  <c r="R136" i="5"/>
  <c r="P136" i="5"/>
  <c r="J136" i="5"/>
  <c r="BF136" i="5" s="1"/>
  <c r="BK135" i="5"/>
  <c r="BI135" i="5"/>
  <c r="BH135" i="5"/>
  <c r="BG135" i="5"/>
  <c r="BF135" i="5"/>
  <c r="BE135" i="5"/>
  <c r="T135" i="5"/>
  <c r="R135" i="5"/>
  <c r="P135" i="5"/>
  <c r="J135" i="5"/>
  <c r="BK134" i="5"/>
  <c r="BI134" i="5"/>
  <c r="BH134" i="5"/>
  <c r="BG134" i="5"/>
  <c r="BF134" i="5"/>
  <c r="BE134" i="5"/>
  <c r="T134" i="5"/>
  <c r="R134" i="5"/>
  <c r="P134" i="5"/>
  <c r="J134" i="5"/>
  <c r="BK133" i="5"/>
  <c r="BI133" i="5"/>
  <c r="BH133" i="5"/>
  <c r="BG133" i="5"/>
  <c r="BE133" i="5"/>
  <c r="T133" i="5"/>
  <c r="R133" i="5"/>
  <c r="P133" i="5"/>
  <c r="J133" i="5"/>
  <c r="BF133" i="5" s="1"/>
  <c r="BK132" i="5"/>
  <c r="BI132" i="5"/>
  <c r="BH132" i="5"/>
  <c r="BG132" i="5"/>
  <c r="BE132" i="5"/>
  <c r="T132" i="5"/>
  <c r="R132" i="5"/>
  <c r="P132" i="5"/>
  <c r="J132" i="5"/>
  <c r="BF132" i="5" s="1"/>
  <c r="BK131" i="5"/>
  <c r="BI131" i="5"/>
  <c r="BH131" i="5"/>
  <c r="BG131" i="5"/>
  <c r="BF131" i="5"/>
  <c r="BE131" i="5"/>
  <c r="T131" i="5"/>
  <c r="R131" i="5"/>
  <c r="P131" i="5"/>
  <c r="J131" i="5"/>
  <c r="BK130" i="5"/>
  <c r="BI130" i="5"/>
  <c r="BH130" i="5"/>
  <c r="BG130" i="5"/>
  <c r="BF130" i="5"/>
  <c r="BE130" i="5"/>
  <c r="T130" i="5"/>
  <c r="R130" i="5"/>
  <c r="P130" i="5"/>
  <c r="J130" i="5"/>
  <c r="BK129" i="5"/>
  <c r="BI129" i="5"/>
  <c r="BH129" i="5"/>
  <c r="BG129" i="5"/>
  <c r="BE129" i="5"/>
  <c r="T129" i="5"/>
  <c r="R129" i="5"/>
  <c r="P129" i="5"/>
  <c r="J129" i="5"/>
  <c r="BF129" i="5" s="1"/>
  <c r="BK128" i="5"/>
  <c r="BI128" i="5"/>
  <c r="BH128" i="5"/>
  <c r="BG128" i="5"/>
  <c r="BE128" i="5"/>
  <c r="T128" i="5"/>
  <c r="R128" i="5"/>
  <c r="P128" i="5"/>
  <c r="J128" i="5"/>
  <c r="BF128" i="5" s="1"/>
  <c r="BK127" i="5"/>
  <c r="BI127" i="5"/>
  <c r="BH127" i="5"/>
  <c r="BG127" i="5"/>
  <c r="BF127" i="5"/>
  <c r="BE127" i="5"/>
  <c r="T127" i="5"/>
  <c r="R127" i="5"/>
  <c r="P127" i="5"/>
  <c r="J127" i="5"/>
  <c r="BK126" i="5"/>
  <c r="BI126" i="5"/>
  <c r="BH126" i="5"/>
  <c r="BG126" i="5"/>
  <c r="BF126" i="5"/>
  <c r="BE126" i="5"/>
  <c r="T126" i="5"/>
  <c r="R126" i="5"/>
  <c r="P126" i="5"/>
  <c r="J126" i="5"/>
  <c r="BK125" i="5"/>
  <c r="BI125" i="5"/>
  <c r="BH125" i="5"/>
  <c r="BG125" i="5"/>
  <c r="BE125" i="5"/>
  <c r="T125" i="5"/>
  <c r="R125" i="5"/>
  <c r="P125" i="5"/>
  <c r="J125" i="5"/>
  <c r="BF125" i="5" s="1"/>
  <c r="BK124" i="5"/>
  <c r="BI124" i="5"/>
  <c r="BH124" i="5"/>
  <c r="BG124" i="5"/>
  <c r="BE124" i="5"/>
  <c r="T124" i="5"/>
  <c r="R124" i="5"/>
  <c r="P124" i="5"/>
  <c r="J124" i="5"/>
  <c r="BF124" i="5" s="1"/>
  <c r="BK123" i="5"/>
  <c r="BI123" i="5"/>
  <c r="BH123" i="5"/>
  <c r="BG123" i="5"/>
  <c r="BF123" i="5"/>
  <c r="BE123" i="5"/>
  <c r="T123" i="5"/>
  <c r="T121" i="5" s="1"/>
  <c r="R123" i="5"/>
  <c r="R121" i="5" s="1"/>
  <c r="R120" i="5" s="1"/>
  <c r="R119" i="5" s="1"/>
  <c r="P123" i="5"/>
  <c r="J123" i="5"/>
  <c r="BK122" i="5"/>
  <c r="BK121" i="5" s="1"/>
  <c r="BI122" i="5"/>
  <c r="BH122" i="5"/>
  <c r="BG122" i="5"/>
  <c r="BF122" i="5"/>
  <c r="BE122" i="5"/>
  <c r="J33" i="5" s="1"/>
  <c r="T122" i="5"/>
  <c r="R122" i="5"/>
  <c r="P122" i="5"/>
  <c r="J122" i="5"/>
  <c r="P121" i="5"/>
  <c r="P120" i="5" s="1"/>
  <c r="P119" i="5" s="1"/>
  <c r="F113" i="5"/>
  <c r="E111" i="5"/>
  <c r="J91" i="5"/>
  <c r="F89" i="5"/>
  <c r="E87" i="5"/>
  <c r="J37" i="5"/>
  <c r="J36" i="5"/>
  <c r="J35" i="5"/>
  <c r="J24" i="5"/>
  <c r="E24" i="5"/>
  <c r="J92" i="5" s="1"/>
  <c r="J23" i="5"/>
  <c r="J18" i="5"/>
  <c r="E18" i="5"/>
  <c r="F116" i="5" s="1"/>
  <c r="J17" i="5"/>
  <c r="J15" i="5"/>
  <c r="E15" i="5"/>
  <c r="F91" i="5" s="1"/>
  <c r="J14" i="5"/>
  <c r="J12" i="5"/>
  <c r="E7" i="5"/>
  <c r="E109" i="5" s="1"/>
  <c r="F115" i="5" l="1"/>
  <c r="J89" i="5"/>
  <c r="J116" i="5"/>
  <c r="E85" i="5"/>
  <c r="F37" i="5"/>
  <c r="F35" i="5"/>
  <c r="F36" i="5"/>
  <c r="J121" i="5"/>
  <c r="J98" i="5" s="1"/>
  <c r="BK120" i="5"/>
  <c r="J34" i="5"/>
  <c r="F34" i="5"/>
  <c r="T120" i="5"/>
  <c r="T119" i="5" s="1"/>
  <c r="F33" i="5"/>
  <c r="F92" i="5"/>
  <c r="BK119" i="5" l="1"/>
  <c r="J119" i="5" s="1"/>
  <c r="J120" i="5"/>
  <c r="J97" i="5" s="1"/>
  <c r="J96" i="5" l="1"/>
  <c r="J30" i="5"/>
  <c r="J39" i="5" s="1"/>
  <c r="BK213" i="8" l="1"/>
  <c r="BK212" i="8" s="1"/>
  <c r="J212" i="8" s="1"/>
  <c r="J103" i="8" s="1"/>
  <c r="BI213" i="8"/>
  <c r="BH213" i="8"/>
  <c r="BG213" i="8"/>
  <c r="BE213" i="8"/>
  <c r="T213" i="8"/>
  <c r="T212" i="8" s="1"/>
  <c r="R213" i="8"/>
  <c r="R212" i="8" s="1"/>
  <c r="P213" i="8"/>
  <c r="P212" i="8" s="1"/>
  <c r="J213" i="8"/>
  <c r="BF213" i="8" s="1"/>
  <c r="BK210" i="8"/>
  <c r="BI210" i="8"/>
  <c r="BH210" i="8"/>
  <c r="BG210" i="8"/>
  <c r="BE210" i="8"/>
  <c r="T210" i="8"/>
  <c r="R210" i="8"/>
  <c r="P210" i="8"/>
  <c r="J210" i="8"/>
  <c r="BF210" i="8" s="1"/>
  <c r="BK209" i="8"/>
  <c r="BI209" i="8"/>
  <c r="BH209" i="8"/>
  <c r="BG209" i="8"/>
  <c r="BE209" i="8"/>
  <c r="T209" i="8"/>
  <c r="R209" i="8"/>
  <c r="P209" i="8"/>
  <c r="J209" i="8"/>
  <c r="BF209" i="8" s="1"/>
  <c r="BK208" i="8"/>
  <c r="BI208" i="8"/>
  <c r="BH208" i="8"/>
  <c r="BG208" i="8"/>
  <c r="BF208" i="8"/>
  <c r="BE208" i="8"/>
  <c r="T208" i="8"/>
  <c r="R208" i="8"/>
  <c r="P208" i="8"/>
  <c r="J208" i="8"/>
  <c r="BK206" i="8"/>
  <c r="BI206" i="8"/>
  <c r="BH206" i="8"/>
  <c r="BG206" i="8"/>
  <c r="BE206" i="8"/>
  <c r="T206" i="8"/>
  <c r="T204" i="8" s="1"/>
  <c r="R206" i="8"/>
  <c r="P206" i="8"/>
  <c r="J206" i="8"/>
  <c r="BF206" i="8" s="1"/>
  <c r="BK205" i="8"/>
  <c r="BK204" i="8" s="1"/>
  <c r="J204" i="8" s="1"/>
  <c r="J102" i="8" s="1"/>
  <c r="BI205" i="8"/>
  <c r="BH205" i="8"/>
  <c r="BG205" i="8"/>
  <c r="BF205" i="8"/>
  <c r="BE205" i="8"/>
  <c r="T205" i="8"/>
  <c r="R205" i="8"/>
  <c r="R204" i="8" s="1"/>
  <c r="P205" i="8"/>
  <c r="P204" i="8" s="1"/>
  <c r="J205" i="8"/>
  <c r="BK203" i="8"/>
  <c r="BI203" i="8"/>
  <c r="BH203" i="8"/>
  <c r="BG203" i="8"/>
  <c r="BE203" i="8"/>
  <c r="T203" i="8"/>
  <c r="R203" i="8"/>
  <c r="P203" i="8"/>
  <c r="J203" i="8"/>
  <c r="BF203" i="8" s="1"/>
  <c r="BK201" i="8"/>
  <c r="BI201" i="8"/>
  <c r="BH201" i="8"/>
  <c r="BG201" i="8"/>
  <c r="BE201" i="8"/>
  <c r="T201" i="8"/>
  <c r="R201" i="8"/>
  <c r="P201" i="8"/>
  <c r="J201" i="8"/>
  <c r="BF201" i="8" s="1"/>
  <c r="BK199" i="8"/>
  <c r="BI199" i="8"/>
  <c r="BH199" i="8"/>
  <c r="BG199" i="8"/>
  <c r="BF199" i="8"/>
  <c r="BE199" i="8"/>
  <c r="T199" i="8"/>
  <c r="R199" i="8"/>
  <c r="P199" i="8"/>
  <c r="J199" i="8"/>
  <c r="BK198" i="8"/>
  <c r="BI198" i="8"/>
  <c r="BH198" i="8"/>
  <c r="BG198" i="8"/>
  <c r="BF198" i="8"/>
  <c r="BE198" i="8"/>
  <c r="T198" i="8"/>
  <c r="R198" i="8"/>
  <c r="P198" i="8"/>
  <c r="J198" i="8"/>
  <c r="BK197" i="8"/>
  <c r="BI197" i="8"/>
  <c r="BH197" i="8"/>
  <c r="BG197" i="8"/>
  <c r="BE197" i="8"/>
  <c r="T197" i="8"/>
  <c r="R197" i="8"/>
  <c r="P197" i="8"/>
  <c r="J197" i="8"/>
  <c r="BF197" i="8" s="1"/>
  <c r="BK196" i="8"/>
  <c r="BI196" i="8"/>
  <c r="BH196" i="8"/>
  <c r="BG196" i="8"/>
  <c r="BE196" i="8"/>
  <c r="T196" i="8"/>
  <c r="R196" i="8"/>
  <c r="P196" i="8"/>
  <c r="J196" i="8"/>
  <c r="BF196" i="8" s="1"/>
  <c r="BK195" i="8"/>
  <c r="BI195" i="8"/>
  <c r="BH195" i="8"/>
  <c r="BG195" i="8"/>
  <c r="BF195" i="8"/>
  <c r="BE195" i="8"/>
  <c r="T195" i="8"/>
  <c r="R195" i="8"/>
  <c r="P195" i="8"/>
  <c r="J195" i="8"/>
  <c r="BK194" i="8"/>
  <c r="BI194" i="8"/>
  <c r="BH194" i="8"/>
  <c r="BG194" i="8"/>
  <c r="BF194" i="8"/>
  <c r="BE194" i="8"/>
  <c r="T194" i="8"/>
  <c r="R194" i="8"/>
  <c r="P194" i="8"/>
  <c r="J194" i="8"/>
  <c r="BK193" i="8"/>
  <c r="BI193" i="8"/>
  <c r="BH193" i="8"/>
  <c r="BG193" i="8"/>
  <c r="BE193" i="8"/>
  <c r="T193" i="8"/>
  <c r="R193" i="8"/>
  <c r="P193" i="8"/>
  <c r="J193" i="8"/>
  <c r="BF193" i="8" s="1"/>
  <c r="BK192" i="8"/>
  <c r="BI192" i="8"/>
  <c r="BH192" i="8"/>
  <c r="BG192" i="8"/>
  <c r="BE192" i="8"/>
  <c r="T192" i="8"/>
  <c r="R192" i="8"/>
  <c r="P192" i="8"/>
  <c r="J192" i="8"/>
  <c r="BF192" i="8" s="1"/>
  <c r="BK191" i="8"/>
  <c r="BI191" i="8"/>
  <c r="BH191" i="8"/>
  <c r="BG191" i="8"/>
  <c r="BF191" i="8"/>
  <c r="BE191" i="8"/>
  <c r="T191" i="8"/>
  <c r="R191" i="8"/>
  <c r="P191" i="8"/>
  <c r="J191" i="8"/>
  <c r="BK190" i="8"/>
  <c r="BI190" i="8"/>
  <c r="BH190" i="8"/>
  <c r="BG190" i="8"/>
  <c r="BF190" i="8"/>
  <c r="BE190" i="8"/>
  <c r="T190" i="8"/>
  <c r="R190" i="8"/>
  <c r="P190" i="8"/>
  <c r="J190" i="8"/>
  <c r="BK189" i="8"/>
  <c r="BI189" i="8"/>
  <c r="BH189" i="8"/>
  <c r="BG189" i="8"/>
  <c r="BE189" i="8"/>
  <c r="T189" i="8"/>
  <c r="R189" i="8"/>
  <c r="P189" i="8"/>
  <c r="J189" i="8"/>
  <c r="BF189" i="8" s="1"/>
  <c r="BK188" i="8"/>
  <c r="BI188" i="8"/>
  <c r="BH188" i="8"/>
  <c r="BG188" i="8"/>
  <c r="BE188" i="8"/>
  <c r="T188" i="8"/>
  <c r="R188" i="8"/>
  <c r="P188" i="8"/>
  <c r="J188" i="8"/>
  <c r="BF188" i="8" s="1"/>
  <c r="BK187" i="8"/>
  <c r="BI187" i="8"/>
  <c r="BH187" i="8"/>
  <c r="BG187" i="8"/>
  <c r="BF187" i="8"/>
  <c r="BE187" i="8"/>
  <c r="T187" i="8"/>
  <c r="R187" i="8"/>
  <c r="P187" i="8"/>
  <c r="J187" i="8"/>
  <c r="BK186" i="8"/>
  <c r="BI186" i="8"/>
  <c r="BH186" i="8"/>
  <c r="BG186" i="8"/>
  <c r="BF186" i="8"/>
  <c r="BE186" i="8"/>
  <c r="T186" i="8"/>
  <c r="R186" i="8"/>
  <c r="P186" i="8"/>
  <c r="J186" i="8"/>
  <c r="BK185" i="8"/>
  <c r="BI185" i="8"/>
  <c r="BH185" i="8"/>
  <c r="BG185" i="8"/>
  <c r="BE185" i="8"/>
  <c r="T185" i="8"/>
  <c r="R185" i="8"/>
  <c r="P185" i="8"/>
  <c r="J185" i="8"/>
  <c r="BF185" i="8" s="1"/>
  <c r="BK184" i="8"/>
  <c r="BI184" i="8"/>
  <c r="BH184" i="8"/>
  <c r="BG184" i="8"/>
  <c r="BE184" i="8"/>
  <c r="T184" i="8"/>
  <c r="R184" i="8"/>
  <c r="P184" i="8"/>
  <c r="J184" i="8"/>
  <c r="BF184" i="8" s="1"/>
  <c r="BK183" i="8"/>
  <c r="BI183" i="8"/>
  <c r="BH183" i="8"/>
  <c r="BG183" i="8"/>
  <c r="BF183" i="8"/>
  <c r="BE183" i="8"/>
  <c r="T183" i="8"/>
  <c r="R183" i="8"/>
  <c r="P183" i="8"/>
  <c r="J183" i="8"/>
  <c r="BK182" i="8"/>
  <c r="BI182" i="8"/>
  <c r="BH182" i="8"/>
  <c r="BG182" i="8"/>
  <c r="BF182" i="8"/>
  <c r="BE182" i="8"/>
  <c r="T182" i="8"/>
  <c r="R182" i="8"/>
  <c r="P182" i="8"/>
  <c r="J182" i="8"/>
  <c r="BK181" i="8"/>
  <c r="BI181" i="8"/>
  <c r="BH181" i="8"/>
  <c r="BG181" i="8"/>
  <c r="BE181" i="8"/>
  <c r="T181" i="8"/>
  <c r="R181" i="8"/>
  <c r="P181" i="8"/>
  <c r="J181" i="8"/>
  <c r="BF181" i="8" s="1"/>
  <c r="BK180" i="8"/>
  <c r="BI180" i="8"/>
  <c r="BH180" i="8"/>
  <c r="BG180" i="8"/>
  <c r="BE180" i="8"/>
  <c r="T180" i="8"/>
  <c r="R180" i="8"/>
  <c r="P180" i="8"/>
  <c r="J180" i="8"/>
  <c r="BF180" i="8" s="1"/>
  <c r="BK179" i="8"/>
  <c r="BI179" i="8"/>
  <c r="BH179" i="8"/>
  <c r="BG179" i="8"/>
  <c r="BF179" i="8"/>
  <c r="BE179" i="8"/>
  <c r="T179" i="8"/>
  <c r="R179" i="8"/>
  <c r="P179" i="8"/>
  <c r="J179" i="8"/>
  <c r="BK178" i="8"/>
  <c r="BI178" i="8"/>
  <c r="BH178" i="8"/>
  <c r="BG178" i="8"/>
  <c r="BF178" i="8"/>
  <c r="BE178" i="8"/>
  <c r="T178" i="8"/>
  <c r="R178" i="8"/>
  <c r="P178" i="8"/>
  <c r="J178" i="8"/>
  <c r="BK177" i="8"/>
  <c r="BI177" i="8"/>
  <c r="BH177" i="8"/>
  <c r="BG177" i="8"/>
  <c r="BE177" i="8"/>
  <c r="T177" i="8"/>
  <c r="R177" i="8"/>
  <c r="P177" i="8"/>
  <c r="J177" i="8"/>
  <c r="BF177" i="8" s="1"/>
  <c r="BK176" i="8"/>
  <c r="BI176" i="8"/>
  <c r="BH176" i="8"/>
  <c r="BG176" i="8"/>
  <c r="BE176" i="8"/>
  <c r="T176" i="8"/>
  <c r="R176" i="8"/>
  <c r="P176" i="8"/>
  <c r="J176" i="8"/>
  <c r="BF176" i="8" s="1"/>
  <c r="BK175" i="8"/>
  <c r="BI175" i="8"/>
  <c r="BH175" i="8"/>
  <c r="BG175" i="8"/>
  <c r="BF175" i="8"/>
  <c r="BE175" i="8"/>
  <c r="T175" i="8"/>
  <c r="R175" i="8"/>
  <c r="P175" i="8"/>
  <c r="J175" i="8"/>
  <c r="BK174" i="8"/>
  <c r="BI174" i="8"/>
  <c r="BH174" i="8"/>
  <c r="BG174" i="8"/>
  <c r="BF174" i="8"/>
  <c r="BE174" i="8"/>
  <c r="T174" i="8"/>
  <c r="R174" i="8"/>
  <c r="P174" i="8"/>
  <c r="J174" i="8"/>
  <c r="BK173" i="8"/>
  <c r="BI173" i="8"/>
  <c r="BH173" i="8"/>
  <c r="BG173" i="8"/>
  <c r="BE173" i="8"/>
  <c r="T173" i="8"/>
  <c r="R173" i="8"/>
  <c r="P173" i="8"/>
  <c r="J173" i="8"/>
  <c r="BF173" i="8" s="1"/>
  <c r="BK172" i="8"/>
  <c r="BI172" i="8"/>
  <c r="BH172" i="8"/>
  <c r="BG172" i="8"/>
  <c r="BF172" i="8"/>
  <c r="BE172" i="8"/>
  <c r="T172" i="8"/>
  <c r="R172" i="8"/>
  <c r="P172" i="8"/>
  <c r="J172" i="8"/>
  <c r="BK171" i="8"/>
  <c r="BI171" i="8"/>
  <c r="BH171" i="8"/>
  <c r="BG171" i="8"/>
  <c r="BF171" i="8"/>
  <c r="BE171" i="8"/>
  <c r="T171" i="8"/>
  <c r="R171" i="8"/>
  <c r="P171" i="8"/>
  <c r="J171" i="8"/>
  <c r="BK170" i="8"/>
  <c r="BI170" i="8"/>
  <c r="BH170" i="8"/>
  <c r="BG170" i="8"/>
  <c r="BF170" i="8"/>
  <c r="BE170" i="8"/>
  <c r="T170" i="8"/>
  <c r="R170" i="8"/>
  <c r="P170" i="8"/>
  <c r="J170" i="8"/>
  <c r="BK169" i="8"/>
  <c r="BI169" i="8"/>
  <c r="BH169" i="8"/>
  <c r="BG169" i="8"/>
  <c r="BE169" i="8"/>
  <c r="T169" i="8"/>
  <c r="R169" i="8"/>
  <c r="P169" i="8"/>
  <c r="J169" i="8"/>
  <c r="BF169" i="8" s="1"/>
  <c r="BK168" i="8"/>
  <c r="BI168" i="8"/>
  <c r="BH168" i="8"/>
  <c r="BG168" i="8"/>
  <c r="BF168" i="8"/>
  <c r="BE168" i="8"/>
  <c r="T168" i="8"/>
  <c r="R168" i="8"/>
  <c r="P168" i="8"/>
  <c r="J168" i="8"/>
  <c r="BK167" i="8"/>
  <c r="BI167" i="8"/>
  <c r="BH167" i="8"/>
  <c r="BG167" i="8"/>
  <c r="BF167" i="8"/>
  <c r="BE167" i="8"/>
  <c r="T167" i="8"/>
  <c r="R167" i="8"/>
  <c r="P167" i="8"/>
  <c r="J167" i="8"/>
  <c r="BK166" i="8"/>
  <c r="BI166" i="8"/>
  <c r="BH166" i="8"/>
  <c r="BG166" i="8"/>
  <c r="BF166" i="8"/>
  <c r="BE166" i="8"/>
  <c r="T166" i="8"/>
  <c r="R166" i="8"/>
  <c r="P166" i="8"/>
  <c r="J166" i="8"/>
  <c r="BK165" i="8"/>
  <c r="BI165" i="8"/>
  <c r="BH165" i="8"/>
  <c r="BG165" i="8"/>
  <c r="BE165" i="8"/>
  <c r="T165" i="8"/>
  <c r="R165" i="8"/>
  <c r="P165" i="8"/>
  <c r="J165" i="8"/>
  <c r="BF165" i="8" s="1"/>
  <c r="BK164" i="8"/>
  <c r="BI164" i="8"/>
  <c r="BH164" i="8"/>
  <c r="BG164" i="8"/>
  <c r="BF164" i="8"/>
  <c r="BE164" i="8"/>
  <c r="T164" i="8"/>
  <c r="T159" i="8" s="1"/>
  <c r="R164" i="8"/>
  <c r="P164" i="8"/>
  <c r="J164" i="8"/>
  <c r="BK162" i="8"/>
  <c r="BI162" i="8"/>
  <c r="BH162" i="8"/>
  <c r="BG162" i="8"/>
  <c r="BF162" i="8"/>
  <c r="BE162" i="8"/>
  <c r="T162" i="8"/>
  <c r="R162" i="8"/>
  <c r="P162" i="8"/>
  <c r="J162" i="8"/>
  <c r="BK161" i="8"/>
  <c r="BI161" i="8"/>
  <c r="BH161" i="8"/>
  <c r="BG161" i="8"/>
  <c r="BF161" i="8"/>
  <c r="BE161" i="8"/>
  <c r="T161" i="8"/>
  <c r="R161" i="8"/>
  <c r="P161" i="8"/>
  <c r="J161" i="8"/>
  <c r="BK160" i="8"/>
  <c r="BK159" i="8" s="1"/>
  <c r="J159" i="8" s="1"/>
  <c r="J101" i="8" s="1"/>
  <c r="BI160" i="8"/>
  <c r="BH160" i="8"/>
  <c r="BG160" i="8"/>
  <c r="BE160" i="8"/>
  <c r="T160" i="8"/>
  <c r="R160" i="8"/>
  <c r="P160" i="8"/>
  <c r="P159" i="8" s="1"/>
  <c r="J160" i="8"/>
  <c r="BF160" i="8" s="1"/>
  <c r="R159" i="8"/>
  <c r="BK158" i="8"/>
  <c r="BI158" i="8"/>
  <c r="BH158" i="8"/>
  <c r="BG158" i="8"/>
  <c r="BE158" i="8"/>
  <c r="T158" i="8"/>
  <c r="R158" i="8"/>
  <c r="P158" i="8"/>
  <c r="J158" i="8"/>
  <c r="BF158" i="8" s="1"/>
  <c r="BK156" i="8"/>
  <c r="BI156" i="8"/>
  <c r="BH156" i="8"/>
  <c r="BG156" i="8"/>
  <c r="BE156" i="8"/>
  <c r="T156" i="8"/>
  <c r="R156" i="8"/>
  <c r="P156" i="8"/>
  <c r="J156" i="8"/>
  <c r="BF156" i="8" s="1"/>
  <c r="BK155" i="8"/>
  <c r="BI155" i="8"/>
  <c r="BH155" i="8"/>
  <c r="BG155" i="8"/>
  <c r="BE155" i="8"/>
  <c r="T155" i="8"/>
  <c r="R155" i="8"/>
  <c r="P155" i="8"/>
  <c r="J155" i="8"/>
  <c r="BF155" i="8" s="1"/>
  <c r="BK154" i="8"/>
  <c r="BI154" i="8"/>
  <c r="BH154" i="8"/>
  <c r="BG154" i="8"/>
  <c r="BF154" i="8"/>
  <c r="BE154" i="8"/>
  <c r="T154" i="8"/>
  <c r="R154" i="8"/>
  <c r="P154" i="8"/>
  <c r="J154" i="8"/>
  <c r="BK152" i="8"/>
  <c r="BI152" i="8"/>
  <c r="BH152" i="8"/>
  <c r="BG152" i="8"/>
  <c r="BE152" i="8"/>
  <c r="T152" i="8"/>
  <c r="R152" i="8"/>
  <c r="P152" i="8"/>
  <c r="J152" i="8"/>
  <c r="BF152" i="8" s="1"/>
  <c r="BK151" i="8"/>
  <c r="BI151" i="8"/>
  <c r="BH151" i="8"/>
  <c r="BG151" i="8"/>
  <c r="BF151" i="8"/>
  <c r="BE151" i="8"/>
  <c r="T151" i="8"/>
  <c r="R151" i="8"/>
  <c r="P151" i="8"/>
  <c r="J151" i="8"/>
  <c r="BK150" i="8"/>
  <c r="BI150" i="8"/>
  <c r="BH150" i="8"/>
  <c r="BG150" i="8"/>
  <c r="BE150" i="8"/>
  <c r="T150" i="8"/>
  <c r="R150" i="8"/>
  <c r="P150" i="8"/>
  <c r="J150" i="8"/>
  <c r="BF150" i="8" s="1"/>
  <c r="BK149" i="8"/>
  <c r="BI149" i="8"/>
  <c r="BH149" i="8"/>
  <c r="BG149" i="8"/>
  <c r="BF149" i="8"/>
  <c r="BE149" i="8"/>
  <c r="T149" i="8"/>
  <c r="R149" i="8"/>
  <c r="R148" i="8" s="1"/>
  <c r="P149" i="8"/>
  <c r="P148" i="8" s="1"/>
  <c r="J149" i="8"/>
  <c r="BK148" i="8"/>
  <c r="T148" i="8"/>
  <c r="J148" i="8"/>
  <c r="BK147" i="8"/>
  <c r="BI147" i="8"/>
  <c r="BH147" i="8"/>
  <c r="BG147" i="8"/>
  <c r="BF147" i="8"/>
  <c r="BE147" i="8"/>
  <c r="T147" i="8"/>
  <c r="R147" i="8"/>
  <c r="P147" i="8"/>
  <c r="J147" i="8"/>
  <c r="BK145" i="8"/>
  <c r="BI145" i="8"/>
  <c r="BH145" i="8"/>
  <c r="BG145" i="8"/>
  <c r="BE145" i="8"/>
  <c r="T145" i="8"/>
  <c r="R145" i="8"/>
  <c r="P145" i="8"/>
  <c r="J145" i="8"/>
  <c r="BF145" i="8" s="1"/>
  <c r="BK144" i="8"/>
  <c r="BI144" i="8"/>
  <c r="BH144" i="8"/>
  <c r="BG144" i="8"/>
  <c r="BE144" i="8"/>
  <c r="T144" i="8"/>
  <c r="R144" i="8"/>
  <c r="P144" i="8"/>
  <c r="J144" i="8"/>
  <c r="BF144" i="8" s="1"/>
  <c r="BK143" i="8"/>
  <c r="BI143" i="8"/>
  <c r="BH143" i="8"/>
  <c r="BG143" i="8"/>
  <c r="BE143" i="8"/>
  <c r="T143" i="8"/>
  <c r="R143" i="8"/>
  <c r="P143" i="8"/>
  <c r="J143" i="8"/>
  <c r="BF143" i="8" s="1"/>
  <c r="BK141" i="8"/>
  <c r="BI141" i="8"/>
  <c r="BH141" i="8"/>
  <c r="BG141" i="8"/>
  <c r="BF141" i="8"/>
  <c r="BE141" i="8"/>
  <c r="T141" i="8"/>
  <c r="R141" i="8"/>
  <c r="P141" i="8"/>
  <c r="J141" i="8"/>
  <c r="BK140" i="8"/>
  <c r="BI140" i="8"/>
  <c r="BH140" i="8"/>
  <c r="BG140" i="8"/>
  <c r="BE140" i="8"/>
  <c r="T140" i="8"/>
  <c r="R140" i="8"/>
  <c r="P140" i="8"/>
  <c r="J140" i="8"/>
  <c r="BF140" i="8" s="1"/>
  <c r="BK139" i="8"/>
  <c r="BI139" i="8"/>
  <c r="BH139" i="8"/>
  <c r="BG139" i="8"/>
  <c r="BF139" i="8"/>
  <c r="BE139" i="8"/>
  <c r="T139" i="8"/>
  <c r="R139" i="8"/>
  <c r="P139" i="8"/>
  <c r="J139" i="8"/>
  <c r="BK138" i="8"/>
  <c r="BI138" i="8"/>
  <c r="BH138" i="8"/>
  <c r="BG138" i="8"/>
  <c r="BE138" i="8"/>
  <c r="T138" i="8"/>
  <c r="R138" i="8"/>
  <c r="P138" i="8"/>
  <c r="J138" i="8"/>
  <c r="BF138" i="8" s="1"/>
  <c r="BK137" i="8"/>
  <c r="BI137" i="8"/>
  <c r="BH137" i="8"/>
  <c r="BG137" i="8"/>
  <c r="BF137" i="8"/>
  <c r="BE137" i="8"/>
  <c r="T137" i="8"/>
  <c r="R137" i="8"/>
  <c r="P137" i="8"/>
  <c r="J137" i="8"/>
  <c r="BK136" i="8"/>
  <c r="BI136" i="8"/>
  <c r="BH136" i="8"/>
  <c r="BG136" i="8"/>
  <c r="BE136" i="8"/>
  <c r="T136" i="8"/>
  <c r="R136" i="8"/>
  <c r="P136" i="8"/>
  <c r="J136" i="8"/>
  <c r="BF136" i="8" s="1"/>
  <c r="BK135" i="8"/>
  <c r="BI135" i="8"/>
  <c r="BH135" i="8"/>
  <c r="BG135" i="8"/>
  <c r="BF135" i="8"/>
  <c r="BE135" i="8"/>
  <c r="T135" i="8"/>
  <c r="R135" i="8"/>
  <c r="P135" i="8"/>
  <c r="J135" i="8"/>
  <c r="BK134" i="8"/>
  <c r="BI134" i="8"/>
  <c r="BH134" i="8"/>
  <c r="BG134" i="8"/>
  <c r="BF134" i="8"/>
  <c r="BE134" i="8"/>
  <c r="T134" i="8"/>
  <c r="T130" i="8" s="1"/>
  <c r="R134" i="8"/>
  <c r="P134" i="8"/>
  <c r="J134" i="8"/>
  <c r="BK133" i="8"/>
  <c r="BI133" i="8"/>
  <c r="BH133" i="8"/>
  <c r="BG133" i="8"/>
  <c r="BF133" i="8"/>
  <c r="BE133" i="8"/>
  <c r="T133" i="8"/>
  <c r="R133" i="8"/>
  <c r="P133" i="8"/>
  <c r="J133" i="8"/>
  <c r="BK132" i="8"/>
  <c r="BI132" i="8"/>
  <c r="BH132" i="8"/>
  <c r="BG132" i="8"/>
  <c r="BE132" i="8"/>
  <c r="T132" i="8"/>
  <c r="R132" i="8"/>
  <c r="P132" i="8"/>
  <c r="J132" i="8"/>
  <c r="BF132" i="8" s="1"/>
  <c r="BK131" i="8"/>
  <c r="BK130" i="8" s="1"/>
  <c r="J130" i="8" s="1"/>
  <c r="J99" i="8" s="1"/>
  <c r="BI131" i="8"/>
  <c r="BH131" i="8"/>
  <c r="BG131" i="8"/>
  <c r="BF131" i="8"/>
  <c r="BE131" i="8"/>
  <c r="T131" i="8"/>
  <c r="R131" i="8"/>
  <c r="P131" i="8"/>
  <c r="P130" i="8" s="1"/>
  <c r="R130" i="8"/>
  <c r="BK126" i="8"/>
  <c r="BI126" i="8"/>
  <c r="F37" i="8" s="1"/>
  <c r="BH126" i="8"/>
  <c r="BG126" i="8"/>
  <c r="BE126" i="8"/>
  <c r="T126" i="8"/>
  <c r="R126" i="8"/>
  <c r="P126" i="8"/>
  <c r="J126" i="8"/>
  <c r="BF126" i="8" s="1"/>
  <c r="BK125" i="8"/>
  <c r="J125" i="8" s="1"/>
  <c r="J98" i="8" s="1"/>
  <c r="T125" i="8"/>
  <c r="R125" i="8"/>
  <c r="P125" i="8"/>
  <c r="J120" i="8"/>
  <c r="J119" i="8"/>
  <c r="F117" i="8"/>
  <c r="E115" i="8"/>
  <c r="J100" i="8"/>
  <c r="J92" i="8"/>
  <c r="J91" i="8"/>
  <c r="F89" i="8"/>
  <c r="E87" i="8"/>
  <c r="J37" i="8"/>
  <c r="J36" i="8"/>
  <c r="J35" i="8"/>
  <c r="J24" i="8"/>
  <c r="E24" i="8"/>
  <c r="J23" i="8"/>
  <c r="J18" i="8"/>
  <c r="E18" i="8"/>
  <c r="F120" i="8" s="1"/>
  <c r="J17" i="8"/>
  <c r="J15" i="8"/>
  <c r="E15" i="8"/>
  <c r="F119" i="8" s="1"/>
  <c r="J14" i="8"/>
  <c r="J117" i="8"/>
  <c r="E7" i="8"/>
  <c r="E113" i="8" s="1"/>
  <c r="F36" i="8" l="1"/>
  <c r="F35" i="8"/>
  <c r="F33" i="8"/>
  <c r="F34" i="8"/>
  <c r="J34" i="8"/>
  <c r="P124" i="8"/>
  <c r="P123" i="8" s="1"/>
  <c r="T124" i="8"/>
  <c r="T123" i="8" s="1"/>
  <c r="R124" i="8"/>
  <c r="R123" i="8" s="1"/>
  <c r="J33" i="8"/>
  <c r="F92" i="8"/>
  <c r="E85" i="8"/>
  <c r="BK124" i="8"/>
  <c r="J89" i="8"/>
  <c r="F91" i="8"/>
  <c r="J124" i="8" l="1"/>
  <c r="J97" i="8" s="1"/>
  <c r="BK123" i="8"/>
  <c r="J123" i="8" s="1"/>
  <c r="J30" i="8" l="1"/>
  <c r="J39" i="8" s="1"/>
  <c r="J96" i="8"/>
  <c r="J37" i="7" l="1"/>
  <c r="J36" i="7"/>
  <c r="AY101" i="1" s="1"/>
  <c r="J35" i="7"/>
  <c r="AX101" i="1" s="1"/>
  <c r="T119" i="7"/>
  <c r="T118" i="7" s="1"/>
  <c r="R119" i="7"/>
  <c r="R118" i="7" s="1"/>
  <c r="P119" i="7"/>
  <c r="P118" i="7" s="1"/>
  <c r="AU101" i="1" s="1"/>
  <c r="J114" i="7"/>
  <c r="F114" i="7"/>
  <c r="F112" i="7"/>
  <c r="E110" i="7"/>
  <c r="J91" i="7"/>
  <c r="F91" i="7"/>
  <c r="F89" i="7"/>
  <c r="E87" i="7"/>
  <c r="J24" i="7"/>
  <c r="E24" i="7"/>
  <c r="J115" i="7" s="1"/>
  <c r="J23" i="7"/>
  <c r="J18" i="7"/>
  <c r="E18" i="7"/>
  <c r="F115" i="7" s="1"/>
  <c r="J17" i="7"/>
  <c r="J112" i="7"/>
  <c r="E7" i="7"/>
  <c r="E108" i="7" s="1"/>
  <c r="J37" i="6"/>
  <c r="J36" i="6"/>
  <c r="AY99" i="1" s="1"/>
  <c r="J35" i="6"/>
  <c r="AX99" i="1" s="1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5" i="6"/>
  <c r="BH165" i="6"/>
  <c r="BG165" i="6"/>
  <c r="BE165" i="6"/>
  <c r="T165" i="6"/>
  <c r="T164" i="6" s="1"/>
  <c r="R165" i="6"/>
  <c r="R164" i="6" s="1"/>
  <c r="P165" i="6"/>
  <c r="P164" i="6" s="1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J127" i="6"/>
  <c r="J126" i="6"/>
  <c r="F126" i="6"/>
  <c r="F124" i="6"/>
  <c r="E122" i="6"/>
  <c r="J92" i="6"/>
  <c r="J91" i="6"/>
  <c r="F91" i="6"/>
  <c r="F89" i="6"/>
  <c r="E87" i="6"/>
  <c r="J18" i="6"/>
  <c r="E18" i="6"/>
  <c r="F127" i="6"/>
  <c r="J17" i="6"/>
  <c r="J89" i="6"/>
  <c r="E7" i="6"/>
  <c r="E120" i="6" s="1"/>
  <c r="AY98" i="1"/>
  <c r="AX98" i="1"/>
  <c r="AU98" i="1"/>
  <c r="AY97" i="1"/>
  <c r="AX97" i="1"/>
  <c r="AU97" i="1"/>
  <c r="AY96" i="1"/>
  <c r="AX96" i="1"/>
  <c r="AZ96" i="1"/>
  <c r="AU96" i="1"/>
  <c r="J37" i="2"/>
  <c r="J36" i="2"/>
  <c r="AY95" i="1"/>
  <c r="J35" i="2"/>
  <c r="AX95" i="1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J117" i="2"/>
  <c r="J116" i="2"/>
  <c r="F116" i="2"/>
  <c r="F114" i="2"/>
  <c r="E112" i="2"/>
  <c r="J92" i="2"/>
  <c r="J91" i="2"/>
  <c r="F91" i="2"/>
  <c r="F89" i="2"/>
  <c r="E87" i="2"/>
  <c r="J18" i="2"/>
  <c r="E18" i="2"/>
  <c r="F117" i="2" s="1"/>
  <c r="J17" i="2"/>
  <c r="J89" i="2"/>
  <c r="E7" i="2"/>
  <c r="E110" i="2" s="1"/>
  <c r="L90" i="1"/>
  <c r="AM90" i="1"/>
  <c r="L89" i="1"/>
  <c r="AM87" i="1"/>
  <c r="L87" i="1"/>
  <c r="L85" i="1"/>
  <c r="L84" i="1"/>
  <c r="BK203" i="6"/>
  <c r="J203" i="6"/>
  <c r="BK202" i="6"/>
  <c r="J202" i="6"/>
  <c r="BK200" i="6"/>
  <c r="J200" i="6"/>
  <c r="BK199" i="6"/>
  <c r="J199" i="6"/>
  <c r="BK198" i="6"/>
  <c r="J198" i="6"/>
  <c r="BK197" i="6"/>
  <c r="J197" i="6"/>
  <c r="BK196" i="6"/>
  <c r="J196" i="6"/>
  <c r="BK195" i="6"/>
  <c r="J195" i="6"/>
  <c r="BK194" i="6"/>
  <c r="J194" i="6"/>
  <c r="BK193" i="6"/>
  <c r="J193" i="6"/>
  <c r="BK192" i="6"/>
  <c r="J192" i="6"/>
  <c r="BK189" i="6"/>
  <c r="J189" i="6"/>
  <c r="BK188" i="6"/>
  <c r="J188" i="6"/>
  <c r="BK187" i="6"/>
  <c r="J187" i="6"/>
  <c r="BK186" i="6"/>
  <c r="J186" i="6"/>
  <c r="BK185" i="6"/>
  <c r="J185" i="6"/>
  <c r="BK184" i="6"/>
  <c r="J184" i="6"/>
  <c r="BK183" i="6"/>
  <c r="J183" i="6"/>
  <c r="BK182" i="6"/>
  <c r="J182" i="6"/>
  <c r="BK180" i="6"/>
  <c r="J180" i="6"/>
  <c r="BK179" i="6"/>
  <c r="J179" i="6"/>
  <c r="BK178" i="6"/>
  <c r="J178" i="6"/>
  <c r="BK177" i="6"/>
  <c r="J177" i="6"/>
  <c r="BK176" i="6"/>
  <c r="J176" i="6"/>
  <c r="BK174" i="6"/>
  <c r="J174" i="6"/>
  <c r="BK173" i="6"/>
  <c r="J173" i="6"/>
  <c r="BK172" i="6"/>
  <c r="J172" i="6"/>
  <c r="BK170" i="6"/>
  <c r="J170" i="6"/>
  <c r="BK169" i="6"/>
  <c r="J169" i="6"/>
  <c r="BK168" i="6"/>
  <c r="J168" i="6"/>
  <c r="BK165" i="6"/>
  <c r="J165" i="6"/>
  <c r="BK163" i="6"/>
  <c r="J163" i="6"/>
  <c r="BK162" i="6"/>
  <c r="J162" i="6"/>
  <c r="BK161" i="6"/>
  <c r="J161" i="6"/>
  <c r="BK160" i="6"/>
  <c r="J160" i="6"/>
  <c r="BK159" i="6"/>
  <c r="J159" i="6"/>
  <c r="BK158" i="6"/>
  <c r="J158" i="6"/>
  <c r="BK156" i="6"/>
  <c r="J156" i="6"/>
  <c r="BK155" i="6"/>
  <c r="J155" i="6"/>
  <c r="BK154" i="6"/>
  <c r="J154" i="6"/>
  <c r="J153" i="6"/>
  <c r="BK152" i="6"/>
  <c r="J152" i="6"/>
  <c r="J151" i="6"/>
  <c r="J149" i="6"/>
  <c r="BK148" i="6"/>
  <c r="BK147" i="6"/>
  <c r="BK146" i="6"/>
  <c r="BK145" i="6"/>
  <c r="BK144" i="6"/>
  <c r="J143" i="6"/>
  <c r="J142" i="6"/>
  <c r="BK141" i="6"/>
  <c r="BK140" i="6"/>
  <c r="BK138" i="6"/>
  <c r="BK137" i="6"/>
  <c r="BK136" i="6"/>
  <c r="BK134" i="6"/>
  <c r="J133" i="6"/>
  <c r="J147" i="2"/>
  <c r="BK145" i="2"/>
  <c r="J144" i="2"/>
  <c r="BK143" i="2"/>
  <c r="J142" i="2"/>
  <c r="J140" i="2"/>
  <c r="J139" i="2"/>
  <c r="BK138" i="2"/>
  <c r="J137" i="2"/>
  <c r="J136" i="2"/>
  <c r="BK135" i="2"/>
  <c r="J134" i="2"/>
  <c r="BK133" i="2"/>
  <c r="BK132" i="2"/>
  <c r="J131" i="2"/>
  <c r="J130" i="2"/>
  <c r="BK129" i="2"/>
  <c r="BK128" i="2"/>
  <c r="J127" i="2"/>
  <c r="J126" i="2"/>
  <c r="BK125" i="2"/>
  <c r="BK124" i="2"/>
  <c r="BK123" i="2"/>
  <c r="AS94" i="1"/>
  <c r="BK153" i="6"/>
  <c r="BK151" i="6"/>
  <c r="BK150" i="6"/>
  <c r="J150" i="6"/>
  <c r="BK149" i="6"/>
  <c r="J148" i="6"/>
  <c r="J147" i="6"/>
  <c r="J146" i="6"/>
  <c r="J145" i="6"/>
  <c r="J144" i="6"/>
  <c r="BK143" i="6"/>
  <c r="BK142" i="6"/>
  <c r="J141" i="6"/>
  <c r="J140" i="6"/>
  <c r="J138" i="6"/>
  <c r="J137" i="6"/>
  <c r="J136" i="6"/>
  <c r="J134" i="6"/>
  <c r="BK133" i="6"/>
  <c r="BK148" i="2"/>
  <c r="J148" i="2"/>
  <c r="BK147" i="2"/>
  <c r="J145" i="2"/>
  <c r="BK144" i="2"/>
  <c r="J143" i="2"/>
  <c r="BK142" i="2"/>
  <c r="BK140" i="2"/>
  <c r="BK139" i="2"/>
  <c r="J138" i="2"/>
  <c r="BK137" i="2"/>
  <c r="BK136" i="2"/>
  <c r="BK134" i="2"/>
  <c r="J133" i="2"/>
  <c r="BK131" i="2"/>
  <c r="BK130" i="2"/>
  <c r="J129" i="2"/>
  <c r="J128" i="2"/>
  <c r="BK127" i="2"/>
  <c r="BK126" i="2"/>
  <c r="J125" i="2"/>
  <c r="J124" i="2"/>
  <c r="J123" i="2"/>
  <c r="F37" i="7"/>
  <c r="BD101" i="1" s="1"/>
  <c r="F36" i="7"/>
  <c r="BC101" i="1" s="1"/>
  <c r="F35" i="7"/>
  <c r="BB101" i="1" s="1"/>
  <c r="J33" i="7"/>
  <c r="AV101" i="1" s="1"/>
  <c r="BD98" i="1"/>
  <c r="BC98" i="1"/>
  <c r="BB98" i="1"/>
  <c r="AZ98" i="1"/>
  <c r="BD97" i="1"/>
  <c r="BC97" i="1"/>
  <c r="BB97" i="1"/>
  <c r="AV97" i="1"/>
  <c r="BD96" i="1"/>
  <c r="BC96" i="1"/>
  <c r="BB96" i="1"/>
  <c r="P122" i="2" l="1"/>
  <c r="T122" i="2"/>
  <c r="P141" i="2"/>
  <c r="T141" i="2"/>
  <c r="P146" i="2"/>
  <c r="T146" i="2"/>
  <c r="BK122" i="2"/>
  <c r="J122" i="2" s="1"/>
  <c r="J98" i="2" s="1"/>
  <c r="R122" i="2"/>
  <c r="BK141" i="2"/>
  <c r="J141" i="2"/>
  <c r="J99" i="2" s="1"/>
  <c r="R141" i="2"/>
  <c r="BK146" i="2"/>
  <c r="J146" i="2"/>
  <c r="J100" i="2" s="1"/>
  <c r="R146" i="2"/>
  <c r="BK132" i="6"/>
  <c r="J132" i="6" s="1"/>
  <c r="J98" i="6" s="1"/>
  <c r="P132" i="6"/>
  <c r="R132" i="6"/>
  <c r="T132" i="6"/>
  <c r="BK135" i="6"/>
  <c r="J135" i="6"/>
  <c r="J99" i="6" s="1"/>
  <c r="P135" i="6"/>
  <c r="R135" i="6"/>
  <c r="T135" i="6"/>
  <c r="BK139" i="6"/>
  <c r="J139" i="6"/>
  <c r="J100" i="6" s="1"/>
  <c r="P139" i="6"/>
  <c r="R139" i="6"/>
  <c r="T139" i="6"/>
  <c r="BK157" i="6"/>
  <c r="J157" i="6" s="1"/>
  <c r="J101" i="6" s="1"/>
  <c r="P157" i="6"/>
  <c r="R157" i="6"/>
  <c r="T157" i="6"/>
  <c r="BK167" i="6"/>
  <c r="J167" i="6"/>
  <c r="J104" i="6" s="1"/>
  <c r="P167" i="6"/>
  <c r="R167" i="6"/>
  <c r="T167" i="6"/>
  <c r="BK171" i="6"/>
  <c r="J171" i="6"/>
  <c r="J105" i="6" s="1"/>
  <c r="P171" i="6"/>
  <c r="R171" i="6"/>
  <c r="T171" i="6"/>
  <c r="BK175" i="6"/>
  <c r="J175" i="6"/>
  <c r="J106" i="6" s="1"/>
  <c r="P175" i="6"/>
  <c r="R175" i="6"/>
  <c r="T175" i="6"/>
  <c r="BK181" i="6"/>
  <c r="J181" i="6" s="1"/>
  <c r="J107" i="6" s="1"/>
  <c r="P181" i="6"/>
  <c r="R181" i="6"/>
  <c r="T181" i="6"/>
  <c r="BK191" i="6"/>
  <c r="J191" i="6" s="1"/>
  <c r="J109" i="6" s="1"/>
  <c r="P191" i="6"/>
  <c r="R191" i="6"/>
  <c r="T191" i="6"/>
  <c r="BK201" i="6"/>
  <c r="J201" i="6"/>
  <c r="J110" i="6" s="1"/>
  <c r="P201" i="6"/>
  <c r="R201" i="6"/>
  <c r="T201" i="6"/>
  <c r="E85" i="2"/>
  <c r="J114" i="2"/>
  <c r="BF123" i="2"/>
  <c r="BF124" i="2"/>
  <c r="BF127" i="2"/>
  <c r="BF128" i="2"/>
  <c r="BF132" i="2"/>
  <c r="BF134" i="2"/>
  <c r="BF137" i="2"/>
  <c r="BF140" i="2"/>
  <c r="BF142" i="2"/>
  <c r="BF144" i="2"/>
  <c r="E85" i="6"/>
  <c r="F92" i="6"/>
  <c r="J124" i="6"/>
  <c r="BF133" i="6"/>
  <c r="BF136" i="6"/>
  <c r="BF137" i="6"/>
  <c r="BF138" i="6"/>
  <c r="BF144" i="6"/>
  <c r="BF146" i="6"/>
  <c r="BF147" i="6"/>
  <c r="BF149" i="6"/>
  <c r="BF150" i="6"/>
  <c r="BF152" i="6"/>
  <c r="BF153" i="6"/>
  <c r="F92" i="2"/>
  <c r="BF125" i="2"/>
  <c r="BF126" i="2"/>
  <c r="BF129" i="2"/>
  <c r="BF130" i="2"/>
  <c r="BF131" i="2"/>
  <c r="BF133" i="2"/>
  <c r="BF135" i="2"/>
  <c r="BF136" i="2"/>
  <c r="BF138" i="2"/>
  <c r="BF139" i="2"/>
  <c r="BF143" i="2"/>
  <c r="BF145" i="2"/>
  <c r="BF147" i="2"/>
  <c r="BF148" i="2"/>
  <c r="BF134" i="6"/>
  <c r="BF140" i="6"/>
  <c r="BF141" i="6"/>
  <c r="BF142" i="6"/>
  <c r="BF143" i="6"/>
  <c r="BF145" i="6"/>
  <c r="BF148" i="6"/>
  <c r="BF151" i="6"/>
  <c r="BF154" i="6"/>
  <c r="BF155" i="6"/>
  <c r="BF156" i="6"/>
  <c r="BF158" i="6"/>
  <c r="BF159" i="6"/>
  <c r="BF160" i="6"/>
  <c r="BF161" i="6"/>
  <c r="BF162" i="6"/>
  <c r="BF163" i="6"/>
  <c r="BF165" i="6"/>
  <c r="BF168" i="6"/>
  <c r="BF169" i="6"/>
  <c r="BF170" i="6"/>
  <c r="BF172" i="6"/>
  <c r="BF173" i="6"/>
  <c r="BF174" i="6"/>
  <c r="BF176" i="6"/>
  <c r="BF177" i="6"/>
  <c r="BF178" i="6"/>
  <c r="BF179" i="6"/>
  <c r="BF180" i="6"/>
  <c r="BF182" i="6"/>
  <c r="BF183" i="6"/>
  <c r="BF184" i="6"/>
  <c r="BF185" i="6"/>
  <c r="BF186" i="6"/>
  <c r="BF187" i="6"/>
  <c r="BF188" i="6"/>
  <c r="BF189" i="6"/>
  <c r="BF192" i="6"/>
  <c r="BF193" i="6"/>
  <c r="BF194" i="6"/>
  <c r="BF195" i="6"/>
  <c r="BF196" i="6"/>
  <c r="BF197" i="6"/>
  <c r="BF198" i="6"/>
  <c r="BF199" i="6"/>
  <c r="BF200" i="6"/>
  <c r="BF202" i="6"/>
  <c r="BF203" i="6"/>
  <c r="BK164" i="6"/>
  <c r="J164" i="6" s="1"/>
  <c r="J102" i="6" s="1"/>
  <c r="E85" i="7"/>
  <c r="J89" i="7"/>
  <c r="F92" i="7"/>
  <c r="J98" i="7"/>
  <c r="F33" i="2"/>
  <c r="AZ95" i="1" s="1"/>
  <c r="F35" i="2"/>
  <c r="BB95" i="1" s="1"/>
  <c r="J33" i="6"/>
  <c r="AV99" i="1" s="1"/>
  <c r="F36" i="6"/>
  <c r="BC99" i="1" s="1"/>
  <c r="AV96" i="1"/>
  <c r="AW97" i="1"/>
  <c r="AT97" i="1" s="1"/>
  <c r="F33" i="7"/>
  <c r="AZ101" i="1" s="1"/>
  <c r="F37" i="2"/>
  <c r="BD95" i="1" s="1"/>
  <c r="J33" i="2"/>
  <c r="AV95" i="1" s="1"/>
  <c r="F36" i="2"/>
  <c r="BC95" i="1" s="1"/>
  <c r="F33" i="6"/>
  <c r="AZ99" i="1" s="1"/>
  <c r="F35" i="6"/>
  <c r="BB99" i="1" s="1"/>
  <c r="F37" i="6"/>
  <c r="BD99" i="1" s="1"/>
  <c r="BA96" i="1"/>
  <c r="AZ97" i="1"/>
  <c r="AV98" i="1"/>
  <c r="BA98" i="1"/>
  <c r="J34" i="7"/>
  <c r="AW101" i="1" s="1"/>
  <c r="AT101" i="1" s="1"/>
  <c r="T190" i="6" l="1"/>
  <c r="P190" i="6"/>
  <c r="T166" i="6"/>
  <c r="R121" i="2"/>
  <c r="R120" i="2" s="1"/>
  <c r="P121" i="2"/>
  <c r="P120" i="2" s="1"/>
  <c r="AU95" i="1" s="1"/>
  <c r="R190" i="6"/>
  <c r="R166" i="6"/>
  <c r="P166" i="6"/>
  <c r="T131" i="6"/>
  <c r="R131" i="6"/>
  <c r="P131" i="6"/>
  <c r="T121" i="2"/>
  <c r="T120" i="2"/>
  <c r="BK121" i="2"/>
  <c r="BK120" i="2" s="1"/>
  <c r="J120" i="2" s="1"/>
  <c r="J96" i="2" s="1"/>
  <c r="BK131" i="6"/>
  <c r="J131" i="6" s="1"/>
  <c r="J97" i="6" s="1"/>
  <c r="BK166" i="6"/>
  <c r="J166" i="6" s="1"/>
  <c r="J103" i="6" s="1"/>
  <c r="BK190" i="6"/>
  <c r="J190" i="6" s="1"/>
  <c r="J108" i="6" s="1"/>
  <c r="BK119" i="7"/>
  <c r="J97" i="7"/>
  <c r="AW96" i="1"/>
  <c r="AT96" i="1" s="1"/>
  <c r="BA97" i="1"/>
  <c r="AW98" i="1"/>
  <c r="AT98" i="1" s="1"/>
  <c r="F34" i="7"/>
  <c r="BA101" i="1" s="1"/>
  <c r="BD94" i="1"/>
  <c r="W33" i="1" s="1"/>
  <c r="F34" i="2"/>
  <c r="BA95" i="1" s="1"/>
  <c r="AZ94" i="1"/>
  <c r="W29" i="1" s="1"/>
  <c r="BB94" i="1"/>
  <c r="W31" i="1" s="1"/>
  <c r="BC94" i="1"/>
  <c r="W32" i="1" s="1"/>
  <c r="J34" i="2"/>
  <c r="AW95" i="1" s="1"/>
  <c r="AT95" i="1" s="1"/>
  <c r="F34" i="6"/>
  <c r="BA99" i="1" s="1"/>
  <c r="J34" i="6"/>
  <c r="AW99" i="1" s="1"/>
  <c r="AT99" i="1" s="1"/>
  <c r="P130" i="6" l="1"/>
  <c r="AU99" i="1" s="1"/>
  <c r="R130" i="6"/>
  <c r="T130" i="6"/>
  <c r="J121" i="2"/>
  <c r="J97" i="2" s="1"/>
  <c r="BK130" i="6"/>
  <c r="J130" i="6" s="1"/>
  <c r="J96" i="6" s="1"/>
  <c r="BK118" i="7"/>
  <c r="J96" i="7"/>
  <c r="BA94" i="1"/>
  <c r="W30" i="1" s="1"/>
  <c r="AU94" i="1"/>
  <c r="AV94" i="1"/>
  <c r="AK29" i="1" s="1"/>
  <c r="AX94" i="1"/>
  <c r="AY94" i="1"/>
  <c r="J30" i="2"/>
  <c r="J39" i="2" l="1"/>
  <c r="AW94" i="1"/>
  <c r="AK30" i="1" s="1"/>
  <c r="J30" i="6"/>
  <c r="J30" i="7"/>
  <c r="J39" i="6" l="1"/>
  <c r="J39" i="7"/>
  <c r="AG94" i="1"/>
  <c r="AK26" i="1" s="1"/>
  <c r="AK35" i="1" s="1"/>
  <c r="AT94" i="1"/>
</calcChain>
</file>

<file path=xl/sharedStrings.xml><?xml version="1.0" encoding="utf-8"?>
<sst xmlns="http://schemas.openxmlformats.org/spreadsheetml/2006/main" count="4294" uniqueCount="1144">
  <si>
    <t>Export Komplet</t>
  </si>
  <si>
    <t/>
  </si>
  <si>
    <t>2.0</t>
  </si>
  <si>
    <t>False</t>
  </si>
  <si>
    <t>{d5dc89b3-1261-48b8-9b78-071aac43bf50}</t>
  </si>
  <si>
    <t>&gt;&gt;  skryté stĺpce  &lt;&lt;</t>
  </si>
  <si>
    <t>0,01</t>
  </si>
  <si>
    <t>20</t>
  </si>
  <si>
    <t>v ---  nižšie sa nachádzajú doplnkové a pomocné údaje k zostavám  --- v</t>
  </si>
  <si>
    <t>Návod na vyplnenie</t>
  </si>
  <si>
    <t>0,001</t>
  </si>
  <si>
    <t>Kód:</t>
  </si>
  <si>
    <t>9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</si>
  <si>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</si>
  <si>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</si>
  <si>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Oddychová zóna v areáli ŠD UKF Zobor</t>
  </si>
  <si>
    <t>JKSO:</t>
  </si>
  <si>
    <t>KS:</t>
  </si>
  <si>
    <t>Miesto:</t>
  </si>
  <si>
    <t>Dražovská cesta 2, Nitra</t>
  </si>
  <si>
    <t>Dátum:</t>
  </si>
  <si>
    <t>Objednávateľ:</t>
  </si>
  <si>
    <t>IČO:</t>
  </si>
  <si>
    <t>Univerzita Konštantína Filozofa v Nitre</t>
  </si>
  <si>
    <t>IČ DPH:</t>
  </si>
  <si>
    <t>Zhotoviteľ:</t>
  </si>
  <si>
    <t>Vyplň údaj</t>
  </si>
  <si>
    <t>Projektant:</t>
  </si>
  <si>
    <t>Ing. Slavomír Koiš</t>
  </si>
  <si>
    <t>True</t>
  </si>
  <si>
    <t>Spracovateľ:</t>
  </si>
  <si>
    <t>V. Civáň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</si>
  <si>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</si>
  <si>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</si>
  <si>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</si>
  <si>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</si>
  <si>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</si>
  <si>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</si>
  <si>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</si>
  <si>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</si>
  <si>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</si>
  <si>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</si>
  <si>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</si>
  <si>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</si>
  <si>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</si>
  <si>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</si>
  <si>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</si>
  <si>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</si>
  <si>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</si>
  <si>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</si>
  <si>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</si>
  <si>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</si>
  <si>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</si>
  <si>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</si>
  <si>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</si>
  <si>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</si>
  <si>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</si>
  <si>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</si>
  <si>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</si>
  <si>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</si>
  <si>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</si>
  <si>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</si>
  <si>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</si>
  <si>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</si>
  <si>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</si>
  <si>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</si>
  <si>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</si>
  <si>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</si>
  <si>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</si>
  <si>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</si>
  <si>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</si>
  <si>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</si>
  <si>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</si>
  <si>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</si>
  <si>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</si>
  <si>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</si>
  <si>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</si>
  <si>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</si>
  <si>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E S01 - Demolácie a asanácie</t>
  </si>
  <si>
    <t>STA</t>
  </si>
  <si>
    <t>1</t>
  </si>
  <si>
    <t>{8a105855-58f6-4d18-b8ce-74947de0b00e}</t>
  </si>
  <si>
    <t>02</t>
  </si>
  <si>
    <t>{72f5327d-73f0-474d-8a58-51070a0af749}</t>
  </si>
  <si>
    <t>03</t>
  </si>
  <si>
    <t>{a32d8a56-9031-483e-a82e-cf06074403ec}</t>
  </si>
  <si>
    <t>04</t>
  </si>
  <si>
    <t>{4a8fa04a-9eb3-44c7-a241-8ca8b61a1933}</t>
  </si>
  <si>
    <t>05</t>
  </si>
  <si>
    <t>E S05 - Prístrešok</t>
  </si>
  <si>
    <t>{db5d43c7-8197-4b0b-9471-f0083ef0119c}</t>
  </si>
  <si>
    <t>06</t>
  </si>
  <si>
    <t>{e9f87a1d-b7db-4262-8a71-f08d24771e93}</t>
  </si>
  <si>
    <t>KRYCÍ LIST ROZPOČTU</t>
  </si>
  <si>
    <t>Objekt:</t>
  </si>
  <si>
    <t>01 - E S01 - Demolácie a asanácie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</si>
  <si>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</si>
  <si>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</si>
  <si>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</si>
  <si>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</si>
  <si>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</si>
  <si>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</si>
  <si>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</si>
  <si>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</si>
  <si>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</si>
  <si>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</si>
  <si>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</si>
  <si>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</si>
  <si>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</si>
  <si>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</si>
  <si>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</si>
  <si>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</si>
  <si>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</si>
  <si>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</si>
  <si>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</si>
  <si>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</si>
  <si>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</si>
  <si>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</si>
  <si>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</si>
  <si>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</si>
  <si>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</si>
  <si>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</si>
  <si>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113307211.R</t>
  </si>
  <si>
    <t xml:space="preserve">Odstránenie podkladu v ploche nad 200 m2 z antuky , hr. vrstvy 50 mm,  -0,0550t  </t>
  </si>
  <si>
    <t>m2</t>
  </si>
  <si>
    <t>4</t>
  </si>
  <si>
    <t>2</t>
  </si>
  <si>
    <t>-530757427</t>
  </si>
  <si>
    <t>113307213.R</t>
  </si>
  <si>
    <t>Odstránenie podkladu v ploche nad 200 m2 zo škváry hr. vrstvy 300 mm,  -0,24000t</t>
  </si>
  <si>
    <t>-1890321281</t>
  </si>
  <si>
    <t>3</t>
  </si>
  <si>
    <t>-310761765</t>
  </si>
  <si>
    <t>113307212.R</t>
  </si>
  <si>
    <t>Odstránenie podkladu v ploche nad 200 m2 zo škváry  hr. vrstvy  100 mm,  -0,08000t</t>
  </si>
  <si>
    <t>-779563973</t>
  </si>
  <si>
    <t>5</t>
  </si>
  <si>
    <t>113307221.R</t>
  </si>
  <si>
    <t>Odstránenie podkladu v ploche nad 200 m2 zo šotoliny  hr. vrstvy 50 mm,  -0,09000t</t>
  </si>
  <si>
    <t>736584270</t>
  </si>
  <si>
    <t>6</t>
  </si>
  <si>
    <t>113307223.R</t>
  </si>
  <si>
    <t>Odstránenie podkladu v ploche nad 200 m2 zo šotoliny   hr. vrstvy 200 mm,  -0,360000t</t>
  </si>
  <si>
    <t>-402854095</t>
  </si>
  <si>
    <t>7</t>
  </si>
  <si>
    <t>113307232.R</t>
  </si>
  <si>
    <t>Odstránenie podkladu v ploche nad 200 m2 z betónu prostého, hr. vrstvy  200 mm,  -0,50000t</t>
  </si>
  <si>
    <t>2033259155</t>
  </si>
  <si>
    <t>8</t>
  </si>
  <si>
    <t>122201102.S</t>
  </si>
  <si>
    <t>Odkopávka nezapažená v hornine 3, nad 100 do 1000 m3</t>
  </si>
  <si>
    <t>m3</t>
  </si>
  <si>
    <t>-364566175</t>
  </si>
  <si>
    <t>132211121.R</t>
  </si>
  <si>
    <t>Odkop okolo inžinierskych sietí v  horninách tr. 3 - ručným náradím</t>
  </si>
  <si>
    <t>-1850182537</t>
  </si>
  <si>
    <t>10</t>
  </si>
  <si>
    <t>162201102.R.</t>
  </si>
  <si>
    <t>Vodorovné premiestnenie výkopku z horniny 1-4 do 50m vrámci stavby  ( 202 m3 x2 ) zhutnená zemina nie nakopaná nykyprená )</t>
  </si>
  <si>
    <t>-719164351</t>
  </si>
  <si>
    <t>11</t>
  </si>
  <si>
    <t>167101102.S</t>
  </si>
  <si>
    <t>Nakladanie zeminy ( zhunená výmera ) z hornín tr.1-4 nad 100 do 1000 m3</t>
  </si>
  <si>
    <t>1901445678</t>
  </si>
  <si>
    <t>12</t>
  </si>
  <si>
    <t>171201202.S</t>
  </si>
  <si>
    <t>Uloženie sypaniny na dočastnú medzskládku nad 100 do 1000 m3 na stavbe</t>
  </si>
  <si>
    <t>178173360</t>
  </si>
  <si>
    <t>13</t>
  </si>
  <si>
    <t>162501122.R</t>
  </si>
  <si>
    <t xml:space="preserve">Vodorovné premiestnenie výkopku po spevnenej ceste z horniny tr.1-4, nad 100 do 1000 m3 - dovoz chýbajúcej zeminy do 15 km  </t>
  </si>
  <si>
    <t>783739718</t>
  </si>
  <si>
    <t>14</t>
  </si>
  <si>
    <t>808343164</t>
  </si>
  <si>
    <t>15</t>
  </si>
  <si>
    <t>174101002.S</t>
  </si>
  <si>
    <t>Zásyp zeminou ( zhutnená nie nakyprená ) so zhutnením jám, šachiet, rýh, zárezov alebo okolo objektov nad 100 do 1000 m3</t>
  </si>
  <si>
    <t>1800027741</t>
  </si>
  <si>
    <t>16</t>
  </si>
  <si>
    <t>564861111.R</t>
  </si>
  <si>
    <t>Podklad zo šotoliny s rozprestretím a zhutnením, po zhutnení hr. 200 mm ( bez ceny za dodávku šotoliny ) využije sa pôvodná vykopaná šotolina</t>
  </si>
  <si>
    <t>-1225306663</t>
  </si>
  <si>
    <t>17</t>
  </si>
  <si>
    <t>167101101.S</t>
  </si>
  <si>
    <t>Nakladanie šotoliny</t>
  </si>
  <si>
    <t>1522786470</t>
  </si>
  <si>
    <t>18</t>
  </si>
  <si>
    <t>162201102.S.</t>
  </si>
  <si>
    <t xml:space="preserve">Vodorovné premiestnenie šotoliny  do 50m vrámci stavby  </t>
  </si>
  <si>
    <t>1206112512</t>
  </si>
  <si>
    <t>Ostatné konštrukcie a práce-búranie</t>
  </si>
  <si>
    <t>19</t>
  </si>
  <si>
    <t>961041211.R</t>
  </si>
  <si>
    <t>Búranie základov, obrúb,  z prost.,betónu,  -2,20000t</t>
  </si>
  <si>
    <t>626287166</t>
  </si>
  <si>
    <t>979084213.S</t>
  </si>
  <si>
    <t>Vodorovná doprava vybúraných hmôt po suchu bez naloženia, ale so zložením na riadenú skládku</t>
  </si>
  <si>
    <t>t</t>
  </si>
  <si>
    <t>-1498977663</t>
  </si>
  <si>
    <t>21</t>
  </si>
  <si>
    <t>171209002.S</t>
  </si>
  <si>
    <t>Poplatok za skladovanie ( riadená skládka )  - zemina a kamenivo (17 05) ostatné</t>
  </si>
  <si>
    <t>955144242</t>
  </si>
  <si>
    <t>22</t>
  </si>
  <si>
    <t>979089012</t>
  </si>
  <si>
    <t>Poplatok za skladovanie  ( riadená skládka )   - betón (17 01) ostatné</t>
  </si>
  <si>
    <t>-354813307</t>
  </si>
  <si>
    <t>VRN</t>
  </si>
  <si>
    <t>Vedľajšie rozpočtové náklady</t>
  </si>
  <si>
    <t>23</t>
  </si>
  <si>
    <t>000300012.R</t>
  </si>
  <si>
    <t>Vytýčenie  a označenie jestvujúcich inžinierskych sietí ich správcami</t>
  </si>
  <si>
    <t>€</t>
  </si>
  <si>
    <t>1024</t>
  </si>
  <si>
    <t>-1771545227</t>
  </si>
  <si>
    <t>24</t>
  </si>
  <si>
    <t>000600015.R</t>
  </si>
  <si>
    <t xml:space="preserve">Zariadenie staveniska </t>
  </si>
  <si>
    <t>-1943112412</t>
  </si>
  <si>
    <t>05 - E S05 - Prístrešok</t>
  </si>
  <si>
    <t xml:space="preserve">    2 - Zakladanie</t>
  </si>
  <si>
    <t xml:space="preserve">    8 - Rozvádzač osvetlenia PD v.č. 7 - stavebná časť</t>
  </si>
  <si>
    <t xml:space="preserve">    99 - Presun hmôt HSV</t>
  </si>
  <si>
    <t>PSV - Práce a dodávky PSV</t>
  </si>
  <si>
    <t xml:space="preserve">    712 - Izolácie striech, povlakové krytiny</t>
  </si>
  <si>
    <t xml:space="preserve">    762 - Konštrukcie tesárske</t>
  </si>
  <si>
    <t xml:space="preserve">    764 - Konštrukcie klampiarske</t>
  </si>
  <si>
    <t xml:space="preserve">    767 - Konštrukcie doplnkové kovové</t>
  </si>
  <si>
    <t>M - Práce a dodávky M -  Elektroinštalácia-bleskozvod</t>
  </si>
  <si>
    <t xml:space="preserve">    21-M - Elektromontáže</t>
  </si>
  <si>
    <t xml:space="preserve">    46-M - Zemné práce vykonávané pri externých montážnych prácach</t>
  </si>
  <si>
    <t>133201201.S</t>
  </si>
  <si>
    <t>Výkop pätiek , hornina 3 do 100 m3</t>
  </si>
  <si>
    <t>-1434994961</t>
  </si>
  <si>
    <t>162201102.S</t>
  </si>
  <si>
    <t>Vodorovné premiestnenie výkopku z horniny 1-4 do 50m</t>
  </si>
  <si>
    <t>384477600</t>
  </si>
  <si>
    <t>Zakladanie</t>
  </si>
  <si>
    <t>275313612.S</t>
  </si>
  <si>
    <t>Betón základových pätiek, prostý tr. C 20/25</t>
  </si>
  <si>
    <t>2057599840</t>
  </si>
  <si>
    <t>275351217.S</t>
  </si>
  <si>
    <t>Debnenie stien základových pätiek, zhotovenie-tradičné</t>
  </si>
  <si>
    <t>-64869267</t>
  </si>
  <si>
    <t>275351218.S</t>
  </si>
  <si>
    <t>Debnenie stien základových pätiek, odstránenie-tradičné</t>
  </si>
  <si>
    <t>1091697293</t>
  </si>
  <si>
    <t>Rozvádzač osvetlenia PD v.č. 7 - stavebná časť</t>
  </si>
  <si>
    <t>133201101.S</t>
  </si>
  <si>
    <t>Výkop šachty zapaženej, hornina 3 do 100 m3</t>
  </si>
  <si>
    <t>144999427</t>
  </si>
  <si>
    <t>-466742973</t>
  </si>
  <si>
    <t>-1603359963</t>
  </si>
  <si>
    <t>-1202565345</t>
  </si>
  <si>
    <t>277319768</t>
  </si>
  <si>
    <t>711462301</t>
  </si>
  <si>
    <t>Hydroizolácia základu proti vode a zamnej vhkosti</t>
  </si>
  <si>
    <t>2039613870</t>
  </si>
  <si>
    <t>342272104</t>
  </si>
  <si>
    <t>Priečky z tvárnic YTONG hr. 150 mm hladkých, na  maltu  (150x249x599)</t>
  </si>
  <si>
    <t>1290309065</t>
  </si>
  <si>
    <t>411321414.R</t>
  </si>
  <si>
    <t>Betón stropov doskových ,  železový vodostavebný  tr. C 25/30</t>
  </si>
  <si>
    <t>365753393</t>
  </si>
  <si>
    <t>411351101.S</t>
  </si>
  <si>
    <t>Debnenie stropov doskových zhotovenie-dielce</t>
  </si>
  <si>
    <t>-384251069</t>
  </si>
  <si>
    <t>411351102.S</t>
  </si>
  <si>
    <t>Debnenie stropov doskových odstránenie-dielce</t>
  </si>
  <si>
    <t>-1720661133</t>
  </si>
  <si>
    <t>411354171.S</t>
  </si>
  <si>
    <t>Podporná konštrukcia stropov výšky do 4 m pre zaťaženie do 5 kPa zhotovenie</t>
  </si>
  <si>
    <t>-161622208</t>
  </si>
  <si>
    <t>411354172.S</t>
  </si>
  <si>
    <t>Podporná konštrukcia stropov výšky do 4 m pre zaťaženie do 5 kPa odstránenie</t>
  </si>
  <si>
    <t>1665034594</t>
  </si>
  <si>
    <t>411362021.S</t>
  </si>
  <si>
    <t>Výstuž stropov doskových, trámových, vložkových,konzolových alebo balkónových, zo zváraných sietí KARI</t>
  </si>
  <si>
    <t>28491009</t>
  </si>
  <si>
    <t>612460122.S</t>
  </si>
  <si>
    <t>Príprava vnútorného podkladu stien penetráciou hĺbkovou na nasiakavé podklady</t>
  </si>
  <si>
    <t>858522430</t>
  </si>
  <si>
    <t>612481119.S</t>
  </si>
  <si>
    <t>Potiahnutie vonkajších stien sklotextílnou mriežkou na lepiacu maltu s celoplošným prilepením</t>
  </si>
  <si>
    <t>234075537</t>
  </si>
  <si>
    <t>622464354</t>
  </si>
  <si>
    <t>Vonkajšia omietka stien tenkovrstvová  silikónová, základ a škrabaná, hr. do 3 mm</t>
  </si>
  <si>
    <t>-1205585594</t>
  </si>
  <si>
    <t>953945111</t>
  </si>
  <si>
    <t xml:space="preserve">Rohová lišta </t>
  </si>
  <si>
    <t>m</t>
  </si>
  <si>
    <t>342424327</t>
  </si>
  <si>
    <t>941955001.S</t>
  </si>
  <si>
    <t>Lešenie ľahké pracovné pomocné, s výškou lešeňovej podlahy do 1,20 m</t>
  </si>
  <si>
    <t>786669842</t>
  </si>
  <si>
    <t>953943123.S</t>
  </si>
  <si>
    <t>Osadenie drobných kovových predmetov do betónu pred zabetónovaním, hmotnosti 5-15 kg/kus (bez dodávky)</t>
  </si>
  <si>
    <t>ks</t>
  </si>
  <si>
    <t>-2116199958</t>
  </si>
  <si>
    <t>25</t>
  </si>
  <si>
    <t>M</t>
  </si>
  <si>
    <t>133210000000.R</t>
  </si>
  <si>
    <t>Platňa oceľová 300x300x8 mm   PD v.č.1</t>
  </si>
  <si>
    <t>1000249415</t>
  </si>
  <si>
    <t>26</t>
  </si>
  <si>
    <t>959941113.S</t>
  </si>
  <si>
    <t>Chemická kotva s kotevným svorníkom tesnená chemickou ampulkou do betónu, ŽB, kameňa, s vyvŕtaním otvoru M10/100/20 mm</t>
  </si>
  <si>
    <t>-1057516747</t>
  </si>
  <si>
    <t>27</t>
  </si>
  <si>
    <t>767995102.R1</t>
  </si>
  <si>
    <t>Osadenie hasiaceho prístroja</t>
  </si>
  <si>
    <t>-16882476</t>
  </si>
  <si>
    <t>28</t>
  </si>
  <si>
    <t>5539000000.R</t>
  </si>
  <si>
    <t>Hasiaci prístroj práškový 6 kg</t>
  </si>
  <si>
    <t>1256730984</t>
  </si>
  <si>
    <t>99</t>
  </si>
  <si>
    <t>Presun hmôt HSV</t>
  </si>
  <si>
    <t>29</t>
  </si>
  <si>
    <t>998224111.S</t>
  </si>
  <si>
    <t>Presun hmôt vnútrostaveniskový pre HSV práce</t>
  </si>
  <si>
    <t>1345044043</t>
  </si>
  <si>
    <t>PSV</t>
  </si>
  <si>
    <t>Práce a dodávky PSV</t>
  </si>
  <si>
    <t>712</t>
  </si>
  <si>
    <t>Izolácie striech, povlakové krytiny</t>
  </si>
  <si>
    <t>30</t>
  </si>
  <si>
    <t>712370570.R</t>
  </si>
  <si>
    <t>Hydroizolačná strešná fólia TPO hr. 1,2 mm kotvená vr. doplkov ( dodávka a montáž )</t>
  </si>
  <si>
    <t>1121758949</t>
  </si>
  <si>
    <t>31</t>
  </si>
  <si>
    <t>712990040.S</t>
  </si>
  <si>
    <t>Geotextília 300g/m2</t>
  </si>
  <si>
    <t>668122893</t>
  </si>
  <si>
    <t>32</t>
  </si>
  <si>
    <t>998712201.S</t>
  </si>
  <si>
    <t>Presun hmôt pre izoláciu povlakovej krytiny v objektoch výšky do 6 m</t>
  </si>
  <si>
    <t>%</t>
  </si>
  <si>
    <t>851076364</t>
  </si>
  <si>
    <t>762</t>
  </si>
  <si>
    <t>Konštrukcie tesárske</t>
  </si>
  <si>
    <t>33</t>
  </si>
  <si>
    <t>762421301.R</t>
  </si>
  <si>
    <t xml:space="preserve">Obloženie stropov alebo strešných podhľadov nitovaním  z HPL dosiek hr. 8mm s JOLLY hranami , farba sivá ( dodávka a montáž ) rozmer dosky 1256x2388 mm - čistá plocha    PD v.č.4   </t>
  </si>
  <si>
    <t>1062678598</t>
  </si>
  <si>
    <t>34</t>
  </si>
  <si>
    <t>762810037.R</t>
  </si>
  <si>
    <t>Záklop stropov, striech  z dosiek OSB na zraz hr. dosky 30mm  ( dodávka a montáž ) , čistá plocha  PD v.č. 2</t>
  </si>
  <si>
    <t>-1483338052</t>
  </si>
  <si>
    <t>35</t>
  </si>
  <si>
    <t>998762202.S</t>
  </si>
  <si>
    <t>Presun hmôt pre konštrukcie tesárske v objektoch výšky do 12 m</t>
  </si>
  <si>
    <t>-1315326222</t>
  </si>
  <si>
    <t>764</t>
  </si>
  <si>
    <t>Konštrukcie klampiarske</t>
  </si>
  <si>
    <t>36</t>
  </si>
  <si>
    <t>764352227</t>
  </si>
  <si>
    <t>Žľaby z Al plechu, pododkvapové polkruhové r.š. 330 mm + háky</t>
  </si>
  <si>
    <t>961371065</t>
  </si>
  <si>
    <t>37</t>
  </si>
  <si>
    <t>764359213</t>
  </si>
  <si>
    <t>Kotlík kónický z Al plechu, pre rúry s priemerom od 125 do 150 mm</t>
  </si>
  <si>
    <t>-404558610</t>
  </si>
  <si>
    <t>38</t>
  </si>
  <si>
    <t>764421330.S</t>
  </si>
  <si>
    <t>Oplechovanie atiky a pri žľabe z TPO plechu hr. 1,00 mm , r.š. 200 mm</t>
  </si>
  <si>
    <t>1551875638</t>
  </si>
  <si>
    <t>39</t>
  </si>
  <si>
    <t>764454255</t>
  </si>
  <si>
    <t xml:space="preserve">Zvodové rúry z Al plechu, kruhové priemer 150 mm + objímky </t>
  </si>
  <si>
    <t>-1072809042</t>
  </si>
  <si>
    <t>40</t>
  </si>
  <si>
    <t>998764201</t>
  </si>
  <si>
    <t>Presun hmôt pre konštrukcie klampiarske v objektoch výšky do 6 m</t>
  </si>
  <si>
    <t>-679054020</t>
  </si>
  <si>
    <t>767</t>
  </si>
  <si>
    <t>Konštrukcie doplnkové kovové</t>
  </si>
  <si>
    <t>41</t>
  </si>
  <si>
    <t>767896110.R</t>
  </si>
  <si>
    <t>Montáž ostatných doplnkov stavieb, častí z hliníkových a iných zliatin líšt , závesných prvkov - rošt podhĺadu</t>
  </si>
  <si>
    <t>-1248941405</t>
  </si>
  <si>
    <t>42</t>
  </si>
  <si>
    <t>553610000000.R</t>
  </si>
  <si>
    <t xml:space="preserve">Dodávka ( materiál ) hliníkových prvkov podhľadového roštu Al L 50/50/5mm, AL T 40/40/3mm, Al T 100/60/5mm, Al pásovina 50/3mm    PD v.č. 4 </t>
  </si>
  <si>
    <t>kg</t>
  </si>
  <si>
    <t>59491765</t>
  </si>
  <si>
    <t>43</t>
  </si>
  <si>
    <t>767995105.R</t>
  </si>
  <si>
    <t>Montáž oceľového prístrešku</t>
  </si>
  <si>
    <t>1603064465</t>
  </si>
  <si>
    <t>44</t>
  </si>
  <si>
    <t>767995380</t>
  </si>
  <si>
    <t>Výroba oceľového prístrešku</t>
  </si>
  <si>
    <t>-1844545257</t>
  </si>
  <si>
    <t>45</t>
  </si>
  <si>
    <t>55300000000.R</t>
  </si>
  <si>
    <t>Dodávka ( materiál ) ceľovej konštrukcie prístrešku JAKL 100/100/6mm,100/300/6mm,100/180/6mm,50/80/5mm,100/80/5mm, L 50/50/5mm    PD v.č. 2</t>
  </si>
  <si>
    <t>-460253236</t>
  </si>
  <si>
    <t>46</t>
  </si>
  <si>
    <t>767995400.R</t>
  </si>
  <si>
    <t>Syntetický náter oceľovej konštrukcie prístrešku</t>
  </si>
  <si>
    <t>563308628</t>
  </si>
  <si>
    <t>47</t>
  </si>
  <si>
    <t>767583242.R</t>
  </si>
  <si>
    <t xml:space="preserve">Typizované tieniace hliníkové lamely ( stredné pole prístreška ), osová vzdialenosť lamiel  á 200mm, farba sivá ( dodávka a montáž )  ozn. A  PD v.č. 3   </t>
  </si>
  <si>
    <t>-1099183573</t>
  </si>
  <si>
    <t>48</t>
  </si>
  <si>
    <t>998767201</t>
  </si>
  <si>
    <t>Presun hmôt pre kovové stavebné doplnkové konštrukcie v objektoch výšky do 6 m</t>
  </si>
  <si>
    <t>4113763</t>
  </si>
  <si>
    <t>Práce a dodávky M -  Elektroinštalácia-bleskozvod</t>
  </si>
  <si>
    <t>21-M</t>
  </si>
  <si>
    <t>Elektromontáže</t>
  </si>
  <si>
    <t>49</t>
  </si>
  <si>
    <t>210220301</t>
  </si>
  <si>
    <t>Ochranné pospájanie v práčovniach, kúpeľniach, pevne uložené Cu 4-16mm2</t>
  </si>
  <si>
    <t>64</t>
  </si>
  <si>
    <t>-1742428351</t>
  </si>
  <si>
    <t>50</t>
  </si>
  <si>
    <t>210220021</t>
  </si>
  <si>
    <t>Uzemňovacie vedenie v zemi FeZn vrátane izolácie spojov do 120 mm2</t>
  </si>
  <si>
    <t>1593605753</t>
  </si>
  <si>
    <t>51</t>
  </si>
  <si>
    <t>3543544112000</t>
  </si>
  <si>
    <t>Páska uzemňovacia 30x4mm</t>
  </si>
  <si>
    <t>128</t>
  </si>
  <si>
    <t>1177197158</t>
  </si>
  <si>
    <t>52</t>
  </si>
  <si>
    <t>210220302</t>
  </si>
  <si>
    <t>Bleskozvodová svorka nad 2 skrutky ( ST,SJ,SK,SZ,SR01, SR02 )</t>
  </si>
  <si>
    <t>-1268662460</t>
  </si>
  <si>
    <t>53</t>
  </si>
  <si>
    <t>3543540408300</t>
  </si>
  <si>
    <t>HR svorka SZ</t>
  </si>
  <si>
    <t>256</t>
  </si>
  <si>
    <t>-1279150921</t>
  </si>
  <si>
    <t>54</t>
  </si>
  <si>
    <t>3543540406700</t>
  </si>
  <si>
    <t>HR svorka SR 03</t>
  </si>
  <si>
    <t>492919387</t>
  </si>
  <si>
    <t>55</t>
  </si>
  <si>
    <t>210220362</t>
  </si>
  <si>
    <t>Tyčový uzemňovač zarazený do zeme a pripoj. vedenie 4,5 m súprava</t>
  </si>
  <si>
    <t>1565366317</t>
  </si>
  <si>
    <t>56</t>
  </si>
  <si>
    <t>3543540501100</t>
  </si>
  <si>
    <t>HR Zemniaca tyč ZT 2 m</t>
  </si>
  <si>
    <t>-1072661593</t>
  </si>
  <si>
    <t>57</t>
  </si>
  <si>
    <t>341110012300.S</t>
  </si>
  <si>
    <t>Vodič medený H07V-U 6 mm2</t>
  </si>
  <si>
    <t>-844648511</t>
  </si>
  <si>
    <t>46-M</t>
  </si>
  <si>
    <t>Zemné práce vykonávané pri externých montážnych prácach</t>
  </si>
  <si>
    <t>58</t>
  </si>
  <si>
    <t>460200173.S</t>
  </si>
  <si>
    <t>Hĺbenie káblovej ryhy ručne 35 cm širokej a 90 cm hlbokej, v zemine triedy 3</t>
  </si>
  <si>
    <t>797638693</t>
  </si>
  <si>
    <t>59</t>
  </si>
  <si>
    <t>460560173.S</t>
  </si>
  <si>
    <t>Ručný zásyp nezap. káblovej ryhy bez zhutn. zeminy, 35 cm širokej, 90 cm hlbokej v zemine tr. 3</t>
  </si>
  <si>
    <t>1914375778</t>
  </si>
  <si>
    <t>06 - E S06 - Osvetlenie ( viď príloha )</t>
  </si>
  <si>
    <t>M - Práce a dodávky M -  Elektroinštalácia-osvetlenie</t>
  </si>
  <si>
    <t>Práce a dodávky M -  Elektroinštalácia-osvetlenie</t>
  </si>
  <si>
    <t>REKAPITULÁCIA STAVBY   ZADANIE</t>
  </si>
  <si>
    <t>REKAPITULÁCIA OBJEKTOV STAVBY   ZADANIE</t>
  </si>
  <si>
    <t>{c3f265a0-ed93-49f2-bb31-c36777b8b274}</t>
  </si>
  <si>
    <t>SO 2 - Krajinné úpravy</t>
  </si>
  <si>
    <t>Nitra</t>
  </si>
  <si>
    <t>Rudbeckia</t>
  </si>
  <si>
    <t>HSV - HSV</t>
  </si>
  <si>
    <t xml:space="preserve">    1. - Výruby</t>
  </si>
  <si>
    <t xml:space="preserve">    2. - Výsadba stromov</t>
  </si>
  <si>
    <t xml:space="preserve">    3. - Výsadba krov v záhonoch</t>
  </si>
  <si>
    <t xml:space="preserve">    4. - Výsadba záhonov</t>
  </si>
  <si>
    <t xml:space="preserve">    5. - Výsev trávnika</t>
  </si>
  <si>
    <t>1.</t>
  </si>
  <si>
    <t>Výruby</t>
  </si>
  <si>
    <t>111201101</t>
  </si>
  <si>
    <t xml:space="preserve">Odstránenie krovín a stromov s koreňom s priemerom kmeňa do 100 mm, do 1000 m2 </t>
  </si>
  <si>
    <t>1170753976</t>
  </si>
  <si>
    <t>VV</t>
  </si>
  <si>
    <t>"stromy - 3ks"15</t>
  </si>
  <si>
    <t>"kry" 7</t>
  </si>
  <si>
    <t>Súčet</t>
  </si>
  <si>
    <t>2.</t>
  </si>
  <si>
    <t>Výsadba stromov</t>
  </si>
  <si>
    <t>183101221</t>
  </si>
  <si>
    <t>Hĺbenie jamiek pre výsadbu v horn. 1-4 s výmenou pôdy do 50% v rovine alebo na svahu do 1:5 objemu nad 0, 40 do 1,00 m3</t>
  </si>
  <si>
    <t>-1681104048</t>
  </si>
  <si>
    <t>184202113</t>
  </si>
  <si>
    <t>Zhotovenie ochrany proti prerastaniu koreňov umiestnením koreňovej chráničky, dĺžka 2m, výška 1m</t>
  </si>
  <si>
    <t>-2108232986</t>
  </si>
  <si>
    <t>0521742070</t>
  </si>
  <si>
    <t>Protikoreňová bariéra, dĺžka 2m, šírka 1m</t>
  </si>
  <si>
    <t>1438150732</t>
  </si>
  <si>
    <t>184102116</t>
  </si>
  <si>
    <t>Výsadba dreviny s balom v rovine alebo na svahu do 1:5, priemer balu nad 600 do 800 mm</t>
  </si>
  <si>
    <t>-378048203</t>
  </si>
  <si>
    <t>s1</t>
  </si>
  <si>
    <t>Koelreuteria paniculata (jaseňovec metlinatý), bal 14/16 cm</t>
  </si>
  <si>
    <t>6983660</t>
  </si>
  <si>
    <t>184202112</t>
  </si>
  <si>
    <t>Zakotvenie dreviny troma a viac kolmi pri priemere kolov do 100 mm pri dĺžke kolov do 2 m do 3 m</t>
  </si>
  <si>
    <t>-601431695</t>
  </si>
  <si>
    <t>0521742030</t>
  </si>
  <si>
    <t>Kotviace koly, pr. 50mm, dĺžka 2,5m, 3 ks/1strom</t>
  </si>
  <si>
    <t>845113132</t>
  </si>
  <si>
    <t>0521742040</t>
  </si>
  <si>
    <t>Kotviace polkoly, pr. 50mm, dĺžka 2,5m, 1ks/1strom</t>
  </si>
  <si>
    <t>1556547781</t>
  </si>
  <si>
    <t>0521742050</t>
  </si>
  <si>
    <t>Viazací a spojovací materiál</t>
  </si>
  <si>
    <t>511210215</t>
  </si>
  <si>
    <t>184921093</t>
  </si>
  <si>
    <t>Mulčovanie rastlín pri hrúbke mulča nad 50 do 100 mm v rovine alebo na svahu do 1:5</t>
  </si>
  <si>
    <t>961133411</t>
  </si>
  <si>
    <t>055410000100</t>
  </si>
  <si>
    <t xml:space="preserve">Mulčovacia kôra </t>
  </si>
  <si>
    <t>l</t>
  </si>
  <si>
    <t>-1663917834</t>
  </si>
  <si>
    <t>5*70</t>
  </si>
  <si>
    <t>185802114</t>
  </si>
  <si>
    <t>Hnojenie pôdy v rovine alebo na svahu do 1:5 umelým hnojivom</t>
  </si>
  <si>
    <t>615805324</t>
  </si>
  <si>
    <t>251910000100</t>
  </si>
  <si>
    <t>Hnojivo tabletové Silvamix 4x10g</t>
  </si>
  <si>
    <t>-356824595</t>
  </si>
  <si>
    <t>185804311</t>
  </si>
  <si>
    <t>Zaliatie rastlín vodou, plochy jednotlivo do 20 m2</t>
  </si>
  <si>
    <t>-812017502</t>
  </si>
  <si>
    <t>5*100/1000</t>
  </si>
  <si>
    <t>185851111</t>
  </si>
  <si>
    <t>Dovoz vody pre zálievku rastlín na vzdialenosť do 6000 m</t>
  </si>
  <si>
    <t>1815267475</t>
  </si>
  <si>
    <t>3.</t>
  </si>
  <si>
    <t>Výsadba krov v záhonoch</t>
  </si>
  <si>
    <t>183105113</t>
  </si>
  <si>
    <t>Hĺbenie jamky na svahu nad 1:2-1:1 , objemu nad 0,02 do 0,05 m3</t>
  </si>
  <si>
    <t>1407089837</t>
  </si>
  <si>
    <t>184102130</t>
  </si>
  <si>
    <t>Výsadba dreviny s balom na svahu nad 1:2 do 1:1, pri priemere balu do 100 mm</t>
  </si>
  <si>
    <t>-156509759</t>
  </si>
  <si>
    <t>k1</t>
  </si>
  <si>
    <t>Amelanchier lamarckii (muchovník lamarkov), v 80/100, K 2l</t>
  </si>
  <si>
    <t>-428622295</t>
  </si>
  <si>
    <t>5812532000</t>
  </si>
  <si>
    <t>Záhradnícky substrát voľne ložený</t>
  </si>
  <si>
    <t>-1482430178</t>
  </si>
  <si>
    <t>5*0,05</t>
  </si>
  <si>
    <t>-558457108</t>
  </si>
  <si>
    <t>654763121</t>
  </si>
  <si>
    <t>1493207713</t>
  </si>
  <si>
    <t>5*20/1000</t>
  </si>
  <si>
    <t>-1730312683</t>
  </si>
  <si>
    <t>4.</t>
  </si>
  <si>
    <t>Výsadba záhonov</t>
  </si>
  <si>
    <t>183205111</t>
  </si>
  <si>
    <t>Založenie záhonu v rovine alebo na svahu do 1:5 v hornine 1 až 2</t>
  </si>
  <si>
    <t>-2064202524</t>
  </si>
  <si>
    <t>18340311</t>
  </si>
  <si>
    <t>Obrobenie pôdy prekopaním do hĺbky nad 50 do 100 mm v rovine alebo na svahu do 1:5</t>
  </si>
  <si>
    <t>-1660962946</t>
  </si>
  <si>
    <t>183403153.z</t>
  </si>
  <si>
    <t>Obrobenie pôdy hrabaním v rovine alebo na svahu do 1:5, 2x</t>
  </si>
  <si>
    <t>2068503549</t>
  </si>
  <si>
    <t>2*102</t>
  </si>
  <si>
    <t>183101112</t>
  </si>
  <si>
    <t>Hĺbenie jamky v rovine alebo na svahu do 1:5, objem nad 0,01 do 0,02 m3</t>
  </si>
  <si>
    <t>-1764493387</t>
  </si>
  <si>
    <t>183204112</t>
  </si>
  <si>
    <t>Výsadba kvetín do pripravovanej pôdy so zaliatím s jednoduchými koreňami trvaliek</t>
  </si>
  <si>
    <t>-230680913</t>
  </si>
  <si>
    <t>T1.1</t>
  </si>
  <si>
    <t>Allium schoenoprasum</t>
  </si>
  <si>
    <t>-604960694</t>
  </si>
  <si>
    <t>T2.1</t>
  </si>
  <si>
    <t>Agastache ´Blue Fortune´</t>
  </si>
  <si>
    <t>303091632</t>
  </si>
  <si>
    <t>T3.1</t>
  </si>
  <si>
    <t>Achillea filipendulina ´Summer Gold´</t>
  </si>
  <si>
    <t>-2033493967</t>
  </si>
  <si>
    <t>T4.1</t>
  </si>
  <si>
    <t>Anemone  sylvestris</t>
  </si>
  <si>
    <t>-1373705180</t>
  </si>
  <si>
    <t>T5.1</t>
  </si>
  <si>
    <t>Artemisia dranunculus ´Senior´</t>
  </si>
  <si>
    <t>1294865962</t>
  </si>
  <si>
    <t>T6.1</t>
  </si>
  <si>
    <t>Aster x fritkartii ´Jungfrau´</t>
  </si>
  <si>
    <t>1037820571</t>
  </si>
  <si>
    <t>T7.1</t>
  </si>
  <si>
    <t>Bergenia ´Silberlicht´</t>
  </si>
  <si>
    <t>-1495079468</t>
  </si>
  <si>
    <t>T8.1</t>
  </si>
  <si>
    <t>Calamintha nepeta ssp. Nepeta</t>
  </si>
  <si>
    <t>-1067251405</t>
  </si>
  <si>
    <t>T9.1</t>
  </si>
  <si>
    <t>Echinecea ´Summer Breeze´</t>
  </si>
  <si>
    <t>-1498821318</t>
  </si>
  <si>
    <t>T10.1</t>
  </si>
  <si>
    <t>Echineace purpurea ´Alba´</t>
  </si>
  <si>
    <t>-198286645</t>
  </si>
  <si>
    <t>T11.1</t>
  </si>
  <si>
    <t>Iris ´Antique Ivory´</t>
  </si>
  <si>
    <t>-1123368409</t>
  </si>
  <si>
    <t>T12.1</t>
  </si>
  <si>
    <t>Kniphofia ´Vanilla´</t>
  </si>
  <si>
    <t>-2020470078</t>
  </si>
  <si>
    <t>T13.1</t>
  </si>
  <si>
    <t>Lavandula ´Grappenhall´</t>
  </si>
  <si>
    <t>-2147218190</t>
  </si>
  <si>
    <t>T14.1</t>
  </si>
  <si>
    <t>Melissa officinalis</t>
  </si>
  <si>
    <t>1832983787</t>
  </si>
  <si>
    <t>T15.1</t>
  </si>
  <si>
    <t>Origanum vulgare ´Rosenkuppel´</t>
  </si>
  <si>
    <t>648200466</t>
  </si>
  <si>
    <t>T16.1</t>
  </si>
  <si>
    <t>Paeonia ´White wings´</t>
  </si>
  <si>
    <t>-1980524314</t>
  </si>
  <si>
    <t>T17.1</t>
  </si>
  <si>
    <t>Paeonia ´Laura dessert´</t>
  </si>
  <si>
    <t>-613717734</t>
  </si>
  <si>
    <t>T18.1</t>
  </si>
  <si>
    <t>Pulsatilla vulgaris</t>
  </si>
  <si>
    <t>1601125618</t>
  </si>
  <si>
    <t>T19.1</t>
  </si>
  <si>
    <t>Salvia nemorosa ´Serenade´</t>
  </si>
  <si>
    <t>854485010</t>
  </si>
  <si>
    <t>T20.1</t>
  </si>
  <si>
    <t>Thymus serpyllum</t>
  </si>
  <si>
    <t>224531970</t>
  </si>
  <si>
    <t>T21.1</t>
  </si>
  <si>
    <t>Verbena bonariensis</t>
  </si>
  <si>
    <t>1898812106</t>
  </si>
  <si>
    <t>T22.1</t>
  </si>
  <si>
    <t>Calamagrostis varia</t>
  </si>
  <si>
    <t>721722134</t>
  </si>
  <si>
    <t>T23.1</t>
  </si>
  <si>
    <t>Festuca mairei</t>
  </si>
  <si>
    <t>228387093</t>
  </si>
  <si>
    <t>T24.1</t>
  </si>
  <si>
    <t>Miscanthus sinensis ´Adagio´</t>
  </si>
  <si>
    <t>-344104903</t>
  </si>
  <si>
    <t>T25.1</t>
  </si>
  <si>
    <t>Molinia caerulea ´Edit Dudszus´</t>
  </si>
  <si>
    <t>-1310343540</t>
  </si>
  <si>
    <t>183204113</t>
  </si>
  <si>
    <t>Výsadba kvetín do pripravovanej pôdy so zaliatím s jednoduchými koreňami cibuliek alebo hľúz</t>
  </si>
  <si>
    <t>1683235789</t>
  </si>
  <si>
    <t>C1</t>
  </si>
  <si>
    <t>Allium sphaerocephalon</t>
  </si>
  <si>
    <t>-1905495736</t>
  </si>
  <si>
    <t>C2</t>
  </si>
  <si>
    <t>Narcissus poeticus</t>
  </si>
  <si>
    <t>-1077409784</t>
  </si>
  <si>
    <t>C3</t>
  </si>
  <si>
    <t>Narcissus jonquilla ´Tete a Tete´</t>
  </si>
  <si>
    <t>-643719266</t>
  </si>
  <si>
    <t>C4</t>
  </si>
  <si>
    <t>Tulipa tarda</t>
  </si>
  <si>
    <t>1542254896</t>
  </si>
  <si>
    <t>60</t>
  </si>
  <si>
    <t>C5</t>
  </si>
  <si>
    <t>Tulipa Batalini ´Bright Gem´</t>
  </si>
  <si>
    <t>383201999</t>
  </si>
  <si>
    <t>61</t>
  </si>
  <si>
    <t>C6</t>
  </si>
  <si>
    <t>Tulipa ´Golden Apeldoorn´</t>
  </si>
  <si>
    <t>464865400</t>
  </si>
  <si>
    <t>62</t>
  </si>
  <si>
    <t>184921240</t>
  </si>
  <si>
    <t>Mulčovanie záhonu štrkom alebo štrkodrvou hr. vrstvy nad 50 do 100 mm v rovine alebo na svahu do 1:5</t>
  </si>
  <si>
    <t>1080021771</t>
  </si>
  <si>
    <t>63</t>
  </si>
  <si>
    <t>5834372900</t>
  </si>
  <si>
    <t>Kamenivo drvené frakcia 8/16 mm, 10cm hrúbka</t>
  </si>
  <si>
    <t>571798657</t>
  </si>
  <si>
    <t>102*0,1</t>
  </si>
  <si>
    <t>1007517948</t>
  </si>
  <si>
    <t>102*5/1000</t>
  </si>
  <si>
    <t>65</t>
  </si>
  <si>
    <t>-583992347</t>
  </si>
  <si>
    <t>5.</t>
  </si>
  <si>
    <t>Výsev trávnika</t>
  </si>
  <si>
    <t>66</t>
  </si>
  <si>
    <t>183403116</t>
  </si>
  <si>
    <t>Obrobenie pôdy spätnou frézou v rovine alebo na svahu do 1:5</t>
  </si>
  <si>
    <t>-1844851214</t>
  </si>
  <si>
    <t>67</t>
  </si>
  <si>
    <t>183403153</t>
  </si>
  <si>
    <t>487276337</t>
  </si>
  <si>
    <t>1038*2</t>
  </si>
  <si>
    <t>68</t>
  </si>
  <si>
    <t>183403161</t>
  </si>
  <si>
    <t>Obrobenie pôdy valcovaním v rovine alebo na svahu do 1:5</t>
  </si>
  <si>
    <t>-1013212638</t>
  </si>
  <si>
    <t>69</t>
  </si>
  <si>
    <t>180402111</t>
  </si>
  <si>
    <t>Založenie trávnika parkového výsevom v rovine do 1:5</t>
  </si>
  <si>
    <t>-549154879</t>
  </si>
  <si>
    <t>70</t>
  </si>
  <si>
    <t>0057211500</t>
  </si>
  <si>
    <t>Trávové semeno - zmes - parkový trávnik, 40g/m2</t>
  </si>
  <si>
    <t>-1371310418</t>
  </si>
  <si>
    <t>1038*0,04</t>
  </si>
  <si>
    <t>71</t>
  </si>
  <si>
    <t>998231311.S</t>
  </si>
  <si>
    <t>Presun hmôt pre sadovnícke a krajinárske úpravy do 5000 m vodorovne bez zvislého presunu</t>
  </si>
  <si>
    <t>-1552071316</t>
  </si>
  <si>
    <t>ZADANIE S VÝKAZOM VÝMER</t>
  </si>
  <si>
    <t>Stavba:   Oddychová zóna v areáli ŠD UKF Zobor</t>
  </si>
  <si>
    <t>Objekt:   SO 3 Komunikácie - parčík</t>
  </si>
  <si>
    <t xml:space="preserve">JKSO:   </t>
  </si>
  <si>
    <t>P.Č.</t>
  </si>
  <si>
    <t>KCN</t>
  </si>
  <si>
    <t>Kód položky</t>
  </si>
  <si>
    <t>Množstvo celkom</t>
  </si>
  <si>
    <t>Jednotková cena zadania</t>
  </si>
  <si>
    <t>Celková cena zadania</t>
  </si>
  <si>
    <t xml:space="preserve">Práce a dodávky HSV   </t>
  </si>
  <si>
    <t xml:space="preserve">Zemné práce   </t>
  </si>
  <si>
    <t>221</t>
  </si>
  <si>
    <t>113107141</t>
  </si>
  <si>
    <t xml:space="preserve">Odstránenie  krytu v ploche do 200 m2 asfaltového, hr. vrstvy do 50 mm,  -0,09800t   </t>
  </si>
  <si>
    <t>113206111</t>
  </si>
  <si>
    <t xml:space="preserve">Vytrhanie obrúb betónových, s vybúraním lôžka, z krajníkov alebo obrubníkov stojatých,  -0,14500t   </t>
  </si>
  <si>
    <t>113307122</t>
  </si>
  <si>
    <t xml:space="preserve">Odstránenie podkladu v ploche do 200 m2 z kameniva hrubého drveného, hr.100 do 200 mm,  -0,23500t   </t>
  </si>
  <si>
    <t xml:space="preserve">"jest. asf. chodník" 16,0   </t>
  </si>
  <si>
    <t>113307132</t>
  </si>
  <si>
    <t xml:space="preserve">Odstránenie podkladu v ploche do 200 m2 z betónu prostého, hr. vrstvy 150 do 300 mm,  -0,50000t   </t>
  </si>
  <si>
    <t>001</t>
  </si>
  <si>
    <t>131101101</t>
  </si>
  <si>
    <t xml:space="preserve">Výkop nezapaženej jamy v hornine 1-2, do 100 m3   </t>
  </si>
  <si>
    <t xml:space="preserve">"podľa PD výkopy"  82,0   </t>
  </si>
  <si>
    <t>162201102</t>
  </si>
  <si>
    <t xml:space="preserve">Vodorovné premiestnenie výkopku z horniny 1-4 nad 20-50m   </t>
  </si>
  <si>
    <t xml:space="preserve">"pre násyp z výkop. zeminy na medziskl. a späť" 5,0*2   </t>
  </si>
  <si>
    <t>162301101</t>
  </si>
  <si>
    <t xml:space="preserve">Vodorovné premiestnenie výkopku po spevnenej ceste z horniny tr.1-4  v množstve do 100 m3 na vzdialenosť do 500 m   </t>
  </si>
  <si>
    <t xml:space="preserve">"výkopová zemina - násypy" 82,0-5,0   </t>
  </si>
  <si>
    <t>167101101</t>
  </si>
  <si>
    <t xml:space="preserve">Nakladanie neuľahnutého výkopku z hornín tr.1-4 do 100 m3   </t>
  </si>
  <si>
    <t>171101103</t>
  </si>
  <si>
    <t xml:space="preserve">Uloženie sypaniny do násypu  súdržnej horniny s mierou zhutnenia nad 96 do 100 % podľa Proctor-Standard   </t>
  </si>
  <si>
    <t xml:space="preserve">"podľa PD násypy" 5,0   </t>
  </si>
  <si>
    <t>171201101</t>
  </si>
  <si>
    <t xml:space="preserve">Uloženie sypaniny do násypov s rozprestretím sypaniny vo vrstvách a s hrubým urovnaním nezhutnených   </t>
  </si>
  <si>
    <t xml:space="preserve">"prebytočná zemina" 82,0-5,0   </t>
  </si>
  <si>
    <t xml:space="preserve">Komunikácie   </t>
  </si>
  <si>
    <t>231</t>
  </si>
  <si>
    <t xml:space="preserve">Valcovanie v rovine alebo na svahu do 1:5   </t>
  </si>
  <si>
    <t xml:space="preserve">" mlatový chodník-  každú vrstvu hr. 40 a 60 mm -3x " 80*2*3   </t>
  </si>
  <si>
    <t>561121111</t>
  </si>
  <si>
    <t xml:space="preserve">Zhotovenie krytu -mlatový chodník z drveného kameniva hr.40+60 mm   </t>
  </si>
  <si>
    <t xml:space="preserve">"mlatový chodník" 80,0*2   </t>
  </si>
  <si>
    <t>583</t>
  </si>
  <si>
    <t>5833155100</t>
  </si>
  <si>
    <t xml:space="preserve">Kamenivo ťažené drobné fr. 0-4 mm   </t>
  </si>
  <si>
    <t xml:space="preserve">"mlatový chodník kamenivo hr. 40 mm" 80,0*0,04*1,8   </t>
  </si>
  <si>
    <t>5834331200</t>
  </si>
  <si>
    <t xml:space="preserve">Kamenivo drvené fr. 0-16 mm   </t>
  </si>
  <si>
    <t xml:space="preserve">"mlatový chodník kamenivo hr. 60 mm" 80,0*0,06*1,8   </t>
  </si>
  <si>
    <t>564661115</t>
  </si>
  <si>
    <t xml:space="preserve">Podklad z kameniva hrubého drveného veľ. 0-63 mm s rozprestretím a zhutnením po zhutnení hr.240 mm   </t>
  </si>
  <si>
    <t xml:space="preserve">"mlatový chodník" 80,0*1,1   </t>
  </si>
  <si>
    <t>564671111</t>
  </si>
  <si>
    <t xml:space="preserve">Podklad z kameniva hrubého drveného veľ.0-63 mm s rozprestrením a zhutnením, po zhutneni hr.250 mm   </t>
  </si>
  <si>
    <t xml:space="preserve">"bet. dlažba, chodník" 129,0*1,1   </t>
  </si>
  <si>
    <t>596911112</t>
  </si>
  <si>
    <t xml:space="preserve">Kladenie zámkovej dlažby  hr.6cm pre peších vrátane lôžka z kameniva fr, 0-4 mm hr. 30 mm   </t>
  </si>
  <si>
    <t>592</t>
  </si>
  <si>
    <t>5921953430</t>
  </si>
  <si>
    <t xml:space="preserve">Dlažba betónová  hr. 6 cm sivá   </t>
  </si>
  <si>
    <t xml:space="preserve">129 * 1,01   </t>
  </si>
  <si>
    <t xml:space="preserve">Ostatné konštrukcie a práce-búranie   </t>
  </si>
  <si>
    <t>916561111</t>
  </si>
  <si>
    <t xml:space="preserve">Osadenie parkového obrubníka bet.  a deliacej lišty do lôžka z bet. pros. tr. C 10/12,5 s bočnou oporou   </t>
  </si>
  <si>
    <t xml:space="preserve">"parkový " 148,0   </t>
  </si>
  <si>
    <t>5921954590</t>
  </si>
  <si>
    <t xml:space="preserve">Obrubník parkový sivý 50x20x5 cm   </t>
  </si>
  <si>
    <t xml:space="preserve">148 * 2,02   </t>
  </si>
  <si>
    <t>917862111</t>
  </si>
  <si>
    <t xml:space="preserve">Osadenie chodník. obrub. betón. stojatého s bočnou oporou z betónu prostého tr. C 10/12, 5 do lôžka   </t>
  </si>
  <si>
    <t xml:space="preserve">" obrubník  rovný " 6,0   </t>
  </si>
  <si>
    <t>5921954390</t>
  </si>
  <si>
    <t xml:space="preserve">Obrubník cestný rovný 100x26x15 cm   </t>
  </si>
  <si>
    <t xml:space="preserve">6 * 1,01   </t>
  </si>
  <si>
    <t>918101111</t>
  </si>
  <si>
    <t xml:space="preserve">Lôžko pod obrub., krajníky alebo obruby z dlažob. kociek z betónu prostého tr. C 10/12,5   </t>
  </si>
  <si>
    <t xml:space="preserve">" cestný obrubník + parkový" 6*0,3*0,12+148*0,2*0,12   </t>
  </si>
  <si>
    <t>919721212</t>
  </si>
  <si>
    <t xml:space="preserve">Škáry v kryte vyplnené asfaltovou zálievkou   </t>
  </si>
  <si>
    <t>245</t>
  </si>
  <si>
    <t>24511171610</t>
  </si>
  <si>
    <t xml:space="preserve">Asfaltové tesniace pásky 40x4 mm   </t>
  </si>
  <si>
    <t xml:space="preserve">"prac. škára "11,0   </t>
  </si>
  <si>
    <t>919731114</t>
  </si>
  <si>
    <t xml:space="preserve">Zarovnanie styčnej plochy k jest. časti komunikácie   </t>
  </si>
  <si>
    <t>919735111</t>
  </si>
  <si>
    <t xml:space="preserve">Rezanie existujúceho asfaltového krytu alebo podkladu hĺbky do 50 mm   </t>
  </si>
  <si>
    <t>919795111</t>
  </si>
  <si>
    <t xml:space="preserve">Montáž fólie separačnej, drenažnej a pod.   </t>
  </si>
  <si>
    <t xml:space="preserve">"mlatový chod.+ bet. chod. - geotextília proti prerastaniu" 129,0+80   </t>
  </si>
  <si>
    <t>693</t>
  </si>
  <si>
    <t>693665601.1</t>
  </si>
  <si>
    <t xml:space="preserve">Textília  proti prerastaniu koreňov burín   </t>
  </si>
  <si>
    <t xml:space="preserve">209 * 1,1   </t>
  </si>
  <si>
    <t>979082213</t>
  </si>
  <si>
    <t xml:space="preserve">Vodorovná doprava sutiny so zložením a hrubým urovnaním na vzdialenosť do 1 km   </t>
  </si>
  <si>
    <t>979082219</t>
  </si>
  <si>
    <t xml:space="preserve">Príplatok k cene za každý ďalší aj začatý 1 km nad 1 km   </t>
  </si>
  <si>
    <t>979087212</t>
  </si>
  <si>
    <t xml:space="preserve">Nakladanie na dopravné prostriedky pre vodorovnú dopravu sutiny   </t>
  </si>
  <si>
    <t>013</t>
  </si>
  <si>
    <t>97908901.3</t>
  </si>
  <si>
    <t xml:space="preserve">Zákonný  poplatok  obci   </t>
  </si>
  <si>
    <t xml:space="preserve">Poplatok za skladovanie, ostatné   </t>
  </si>
  <si>
    <t xml:space="preserve">"  cel. tonáž  - tonáž pol. č. 1 " 15,938-1,568   </t>
  </si>
  <si>
    <t>979089211</t>
  </si>
  <si>
    <t xml:space="preserve">Poplatok za skladovanie - bitúmenové zmesi, uhoľný decht, dechtové výrobky (17 03), nebezpečné   </t>
  </si>
  <si>
    <t xml:space="preserve">" tonáž pol. č. 1 " 1,568   </t>
  </si>
  <si>
    <t xml:space="preserve">Presun hmôt HSV   </t>
  </si>
  <si>
    <t>998223011</t>
  </si>
  <si>
    <t xml:space="preserve">Presun hmôt pre pozemné komunikácie s krytom dláždeným (822 2.3, 822 5.3) akejkoľvek dĺžky objektu   </t>
  </si>
  <si>
    <t xml:space="preserve">Celkom   </t>
  </si>
  <si>
    <t>{5cad0a15-933a-458a-9613-66e6fe30679e}</t>
  </si>
  <si>
    <t>SO 4 - Architektúra - mobiliár</t>
  </si>
  <si>
    <t xml:space="preserve">    1. - Prvky mobiliáru</t>
  </si>
  <si>
    <t xml:space="preserve">    2. - Ostatné práce</t>
  </si>
  <si>
    <t>Prvky mobiliáru</t>
  </si>
  <si>
    <t>1.1</t>
  </si>
  <si>
    <t>463640679</t>
  </si>
  <si>
    <t>1a</t>
  </si>
  <si>
    <t>Lavička s operadlom, montáž</t>
  </si>
  <si>
    <t>-1669001328</t>
  </si>
  <si>
    <t>1b</t>
  </si>
  <si>
    <t>Lavička s operadlom, spodná stavba</t>
  </si>
  <si>
    <t>1658629056</t>
  </si>
  <si>
    <t>2.1</t>
  </si>
  <si>
    <t>-143882128</t>
  </si>
  <si>
    <t>2a</t>
  </si>
  <si>
    <t>Lavička bez operadla, montáž</t>
  </si>
  <si>
    <t>245413359</t>
  </si>
  <si>
    <t>2b</t>
  </si>
  <si>
    <t>Lavička bez operadla, spodná stavba</t>
  </si>
  <si>
    <t>1154204274</t>
  </si>
  <si>
    <t>3.1</t>
  </si>
  <si>
    <t>-1422967754</t>
  </si>
  <si>
    <t>3a</t>
  </si>
  <si>
    <t>Lavička kocka, montáž</t>
  </si>
  <si>
    <t>-1610680085</t>
  </si>
  <si>
    <t>3b</t>
  </si>
  <si>
    <t>Lavička kocka, spodná stavba</t>
  </si>
  <si>
    <t>1335906210</t>
  </si>
  <si>
    <t>4.1</t>
  </si>
  <si>
    <t>-708461702</t>
  </si>
  <si>
    <t>4a</t>
  </si>
  <si>
    <t>Piknikový stôl s lavičkami, montáž</t>
  </si>
  <si>
    <t>-1061166671</t>
  </si>
  <si>
    <t>4b</t>
  </si>
  <si>
    <t>Piknikový stôl s lavičkami, spodná stavba</t>
  </si>
  <si>
    <t>413444136</t>
  </si>
  <si>
    <t>5.1</t>
  </si>
  <si>
    <t>16934384</t>
  </si>
  <si>
    <t>5a</t>
  </si>
  <si>
    <t>Lehátko, montáž</t>
  </si>
  <si>
    <t>-1708366964</t>
  </si>
  <si>
    <t>6.1</t>
  </si>
  <si>
    <t>667968362</t>
  </si>
  <si>
    <t>6a</t>
  </si>
  <si>
    <t>Odpadkový kôš, montáž</t>
  </si>
  <si>
    <t>-240648101</t>
  </si>
  <si>
    <t>6b</t>
  </si>
  <si>
    <t>Odpadkový kôš, spodná stavba</t>
  </si>
  <si>
    <t>866973562</t>
  </si>
  <si>
    <t>7.1</t>
  </si>
  <si>
    <t>2061116024</t>
  </si>
  <si>
    <t>7a</t>
  </si>
  <si>
    <t>Popolník, montáž</t>
  </si>
  <si>
    <t>-153765270</t>
  </si>
  <si>
    <t>7b</t>
  </si>
  <si>
    <t>Popolník, spodná stavba</t>
  </si>
  <si>
    <t>662477424</t>
  </si>
  <si>
    <t>8.1</t>
  </si>
  <si>
    <t>626578056</t>
  </si>
  <si>
    <t>8a</t>
  </si>
  <si>
    <t>Ohnisko, montáž</t>
  </si>
  <si>
    <t>-403463792</t>
  </si>
  <si>
    <t>9.1</t>
  </si>
  <si>
    <t>-1986443144</t>
  </si>
  <si>
    <t>9a</t>
  </si>
  <si>
    <t>Hydrant, montáž</t>
  </si>
  <si>
    <t>837907030</t>
  </si>
  <si>
    <t>Ostatné práce</t>
  </si>
  <si>
    <t>3 002</t>
  </si>
  <si>
    <t>Doprava tovaru na miesto</t>
  </si>
  <si>
    <t>súb.</t>
  </si>
  <si>
    <t>512</t>
  </si>
  <si>
    <t>1290158208</t>
  </si>
  <si>
    <t>3 003</t>
  </si>
  <si>
    <t>Doprava montážnikov</t>
  </si>
  <si>
    <t>71672742</t>
  </si>
  <si>
    <t>3 004</t>
  </si>
  <si>
    <t>Doprava montážnikov v predstihu na vybudovanie spodných stavieb</t>
  </si>
  <si>
    <t>-1285570362</t>
  </si>
  <si>
    <t>Č.</t>
  </si>
  <si>
    <t>Cena jednotková</t>
  </si>
  <si>
    <t>Cena celkom</t>
  </si>
  <si>
    <t>13 M</t>
  </si>
  <si>
    <t xml:space="preserve">ROZVÁDZAČ RS   </t>
  </si>
  <si>
    <t>921</t>
  </si>
  <si>
    <t>210120401</t>
  </si>
  <si>
    <t xml:space="preserve">Istič vzduchový vč.zapojenia jednopólový do 25 A bez krytu (IJV-IJM-PO)   </t>
  </si>
  <si>
    <t>358</t>
  </si>
  <si>
    <t>3580760459</t>
  </si>
  <si>
    <t xml:space="preserve">Prepojovacia  lišta  G-4L-1000/16  4-pólová prepojovacia lišta, 16 mm2  OEZ   </t>
  </si>
  <si>
    <t>210120451</t>
  </si>
  <si>
    <t xml:space="preserve">Istič vzduchový vč.zapojenia trojpólový do 25 A bez krytu   </t>
  </si>
  <si>
    <t>358210000300.S</t>
  </si>
  <si>
    <t xml:space="preserve">Stýkač inštalačný tichý 2P, 25A, kontakty 2 NO, cievka 230 V, 1 modul   </t>
  </si>
  <si>
    <t>358220006600.S</t>
  </si>
  <si>
    <t xml:space="preserve">Istič 1P, 6 A, charakteristika B, 10 kA, 1 modul   </t>
  </si>
  <si>
    <t>358220006700.S</t>
  </si>
  <si>
    <t xml:space="preserve">Istič 1P, 10 A, charakteristika B, 10 kA, 1 modul   </t>
  </si>
  <si>
    <t>358220006900.S</t>
  </si>
  <si>
    <t xml:space="preserve">Istič 1P, 16 A, charakteristika B, 10 kA, 1 modul   </t>
  </si>
  <si>
    <t>358220046300</t>
  </si>
  <si>
    <t xml:space="preserve">Istič TX3 3P, charakteristika B, 25 A, 10000 A/10 kA, 3 moduly, LEGRAND   </t>
  </si>
  <si>
    <t>358220046100</t>
  </si>
  <si>
    <t xml:space="preserve">Istič TX3 3P, charakteristika B, 16 A, 10000 A/10 kA, 3 moduly, LEGRAND   </t>
  </si>
  <si>
    <t>358230021500.S</t>
  </si>
  <si>
    <t xml:space="preserve">Prúdový chránič s istením 4P, charakteristika C, 25 A, 30 mA, typ AC, 4 moduly   </t>
  </si>
  <si>
    <t>358240003000</t>
  </si>
  <si>
    <t xml:space="preserve">Zvodič prepätia T2 4P, 440 V, 40kA, 4 moduly, signalizácia na diaľkum LEGRAND   </t>
  </si>
  <si>
    <t>374</t>
  </si>
  <si>
    <t>374310006800.S</t>
  </si>
  <si>
    <t xml:space="preserve">Časové relé digitálne programovateľné so 16 funkciami 0,01s-100h, AC 230V, výstup 2x16A prepínací   </t>
  </si>
  <si>
    <t>345</t>
  </si>
  <si>
    <t>345510005630</t>
  </si>
  <si>
    <t xml:space="preserve">Zásuvka Variant+ jednonásobná, radenie 3P + PE  Na lištu DIN   </t>
  </si>
  <si>
    <t>345540007740.S</t>
  </si>
  <si>
    <t xml:space="preserve">Zásuvka vstavaná priemyslová rovná IERN 1643, 3P + PE, IP 54 - 400V,16A   </t>
  </si>
  <si>
    <t>345540009500</t>
  </si>
  <si>
    <t xml:space="preserve">Rozvodnica Famatel ACQUA 39261 ,IP65 26 Modulov   </t>
  </si>
  <si>
    <t>345340006800.S</t>
  </si>
  <si>
    <t xml:space="preserve">Súmrakový spínač MCE 83   </t>
  </si>
  <si>
    <t>3580571300</t>
  </si>
  <si>
    <t xml:space="preserve">Istič PR61/B  6,0A   </t>
  </si>
  <si>
    <t>210120453</t>
  </si>
  <si>
    <t xml:space="preserve">Montáž prúdového chrániča   </t>
  </si>
  <si>
    <t>3580760358</t>
  </si>
  <si>
    <t xml:space="preserve">Prúdový chránič  FI 25-4p/0.03  OFI 40  4-pólové (je možné použiť aj ako 2-pólové)  OEZ   </t>
  </si>
  <si>
    <t>210150052</t>
  </si>
  <si>
    <t xml:space="preserve">Prepaťová ochrana ,stupeň B,C   </t>
  </si>
  <si>
    <t>341</t>
  </si>
  <si>
    <t>3410401800</t>
  </si>
  <si>
    <t xml:space="preserve">Vodič medený CY 01.5 čierny   </t>
  </si>
  <si>
    <t>3410402800</t>
  </si>
  <si>
    <t xml:space="preserve">Vodič medený CY 04   tmavomodrý   </t>
  </si>
  <si>
    <t>3410403100</t>
  </si>
  <si>
    <t xml:space="preserve">Vodič medený CY 06   čierny   </t>
  </si>
  <si>
    <t>3410402900</t>
  </si>
  <si>
    <t xml:space="preserve">Vodič medený CY 06   bledomodrý   </t>
  </si>
  <si>
    <t>3410401700</t>
  </si>
  <si>
    <t xml:space="preserve">Vodič medený CY 01.5 bledomodrý   </t>
  </si>
  <si>
    <t>3410401900</t>
  </si>
  <si>
    <t xml:space="preserve">Vodič medený CY 01.5 žltozelený   </t>
  </si>
  <si>
    <t>R</t>
  </si>
  <si>
    <t>PPV</t>
  </si>
  <si>
    <t xml:space="preserve">Podiel pridružených výkonov   </t>
  </si>
  <si>
    <t xml:space="preserve">Práce a dodávky M   </t>
  </si>
  <si>
    <t xml:space="preserve">Elektromontáže   </t>
  </si>
  <si>
    <t>210010063.S</t>
  </si>
  <si>
    <t xml:space="preserve">Rúrka elektroinštalačná oceľová, závitová, typ 6021, uložená pevne   </t>
  </si>
  <si>
    <t>345710003600.S</t>
  </si>
  <si>
    <t xml:space="preserve">Rúrka oceľová závitová 6021 s vysokou mechanickou odolnosťou, pozinkovaná, D 28,3 mm   </t>
  </si>
  <si>
    <t>210020671.S</t>
  </si>
  <si>
    <t xml:space="preserve">Konštrukcia oceľová, klasická všeobecná výroba, montáž vrátane základného náteru   </t>
  </si>
  <si>
    <t>132</t>
  </si>
  <si>
    <t>132210006300.S</t>
  </si>
  <si>
    <t xml:space="preserve">Tyč oceľová jemná plochá šxhr 20x5 mm, ozn. 11 373, podľa EN alebo EN ISO S235JRG1   </t>
  </si>
  <si>
    <t>132310001200.S</t>
  </si>
  <si>
    <t xml:space="preserve">Tyč oceľová prierezu L 30x30x4 mm, ozn. 11 373, podľa EN ISO S235JRG1   </t>
  </si>
  <si>
    <t>145</t>
  </si>
  <si>
    <t>145540000500.S</t>
  </si>
  <si>
    <t xml:space="preserve">Profil oceľový 50x2 mm zváraný tenkostenný uzavretý štvorcový   </t>
  </si>
  <si>
    <t>246</t>
  </si>
  <si>
    <t>246220000900.S</t>
  </si>
  <si>
    <t xml:space="preserve">Farba syntetická suríková S 2005   </t>
  </si>
  <si>
    <t>246420001200.S</t>
  </si>
  <si>
    <t xml:space="preserve">Riedidlo S-6006 do syntetických a olejových látok   </t>
  </si>
  <si>
    <t>312</t>
  </si>
  <si>
    <t>312110000800.S</t>
  </si>
  <si>
    <t xml:space="preserve">Elektróda zváracia E-R 117 D 2,5 mm x dĺ. 350 mm nelegovaná s rutilovým a kyslým obalom   </t>
  </si>
  <si>
    <t>tks</t>
  </si>
  <si>
    <t>210100001.S</t>
  </si>
  <si>
    <t xml:space="preserve">Ukončenie vodičov v rozvádzač. vrátane zapojenia a vodičovej koncovky do 2,5 mm2   </t>
  </si>
  <si>
    <t>210100251.S</t>
  </si>
  <si>
    <t xml:space="preserve">Ukončenie celoplastových káblov zmrašť. záklopkou alebo páskou do 4 x 10 mm2   </t>
  </si>
  <si>
    <t>343</t>
  </si>
  <si>
    <t>343430001600.S</t>
  </si>
  <si>
    <t xml:space="preserve">Teplom zmraštiteľná stredne hrubá trubica z polyolefinu MWTM bez lepidla, na cievkach 16/5-A/U 5,5-14,5, dĺ. 1000 mm   </t>
  </si>
  <si>
    <t>343430004100.S</t>
  </si>
  <si>
    <t xml:space="preserve">Bužírka zmrašťovacia 4,8x2,4 mm, dĺžka 1 m   </t>
  </si>
  <si>
    <t>210193203.S</t>
  </si>
  <si>
    <t xml:space="preserve">Domova rozvodnica do 36 M povrchová montáž IP 65   </t>
  </si>
  <si>
    <t>210201963.S</t>
  </si>
  <si>
    <t xml:space="preserve">Montáž svietidla na stožiar  do 5 kg   </t>
  </si>
  <si>
    <t>348</t>
  </si>
  <si>
    <t>348420000100.S</t>
  </si>
  <si>
    <t xml:space="preserve">Svietidlo vonkajšie 1x40W, IP=55,na osvetlovaci stožiar   </t>
  </si>
  <si>
    <t>348370003600.S</t>
  </si>
  <si>
    <t xml:space="preserve">Stožiar oceľový osvetľovací rúrový s prírubou výšky 6 m, D 60 mm   </t>
  </si>
  <si>
    <t>210204201</t>
  </si>
  <si>
    <t xml:space="preserve">Elektrovýstroj stožiara pre 1 okruh   </t>
  </si>
  <si>
    <t>357</t>
  </si>
  <si>
    <t>3570232400</t>
  </si>
  <si>
    <t xml:space="preserve">Poistková stožiarová rozvodnica PSR 16-1   </t>
  </si>
  <si>
    <t>210220020.S</t>
  </si>
  <si>
    <t xml:space="preserve">Uzemňovacie vedenie v zemi FeZn vrátane izolácie spojov   </t>
  </si>
  <si>
    <t>354</t>
  </si>
  <si>
    <t>354410058800.S</t>
  </si>
  <si>
    <t xml:space="preserve">Pásovina uzemňovacia FeZn 30 x 4 mm   </t>
  </si>
  <si>
    <t>210220454.S</t>
  </si>
  <si>
    <t xml:space="preserve">Uzemňovacia tyč ECu 57F25 ZT   </t>
  </si>
  <si>
    <t>354410055700.S</t>
  </si>
  <si>
    <t xml:space="preserve">Tyč uzemňovacia FeZn označenie ZT 2 m   </t>
  </si>
  <si>
    <t>210800101.S</t>
  </si>
  <si>
    <t xml:space="preserve">Kábel medený uložený voľne CYKY 450/750 V 2x1,5   </t>
  </si>
  <si>
    <t>341110000100.S</t>
  </si>
  <si>
    <t xml:space="preserve">Kábel medený CYKY 2x1,5 mm2   </t>
  </si>
  <si>
    <t>210800107.S</t>
  </si>
  <si>
    <t xml:space="preserve">Kábel medený uložený voľne CYKY 450/750 V 3x1,5   </t>
  </si>
  <si>
    <t>341110000700.S</t>
  </si>
  <si>
    <t xml:space="preserve">Kábel medený CYKY 3x1,5 mm2   </t>
  </si>
  <si>
    <t>210800108.S</t>
  </si>
  <si>
    <t xml:space="preserve">Kábel medený uložený voľne CYKY 450/750 V 3x2,5   </t>
  </si>
  <si>
    <t>341110000800.S</t>
  </si>
  <si>
    <t xml:space="preserve">Kábel medený CYKY 3x2,5 mm2   </t>
  </si>
  <si>
    <t>MV</t>
  </si>
  <si>
    <t xml:space="preserve">Murárske výpomoci   </t>
  </si>
  <si>
    <t>PM</t>
  </si>
  <si>
    <t xml:space="preserve">Podružný materiál   </t>
  </si>
  <si>
    <t xml:space="preserve">Zemné práce pri extr.mont.prácach   </t>
  </si>
  <si>
    <t>946</t>
  </si>
  <si>
    <t>460070263.S</t>
  </si>
  <si>
    <t xml:space="preserve">Jama prerozvádzač RS v zemine triedy 3   </t>
  </si>
  <si>
    <t>460070534</t>
  </si>
  <si>
    <t xml:space="preserve">Jama pre stožiar signal.zariadenia cestnej križovatky priamy zapustený v zemine triedy 4   </t>
  </si>
  <si>
    <t>460080001</t>
  </si>
  <si>
    <t xml:space="preserve">Základ z prostého betónu s dopravou zmesi a betonážou do prírodnej zeminy bez debnenia   </t>
  </si>
  <si>
    <t>589</t>
  </si>
  <si>
    <t>5893206500</t>
  </si>
  <si>
    <t xml:space="preserve">Betón C 8/10 cem. trosk.,fr. do 22mm,spr. 60-100mm   </t>
  </si>
  <si>
    <t>460200173</t>
  </si>
  <si>
    <t xml:space="preserve">Hĺbenie káblovej ryhy 35 cm širokej a 90 cm hlbokej, v zemine triedy 3   </t>
  </si>
  <si>
    <t>460420373</t>
  </si>
  <si>
    <t xml:space="preserve">Zriad. káblového lôžka z piesku vrstvy 10 cm, tehlami na šírku 45 cm   </t>
  </si>
  <si>
    <t>5831214500</t>
  </si>
  <si>
    <t xml:space="preserve">Drvina vápencová zmes 0-4   </t>
  </si>
  <si>
    <t>596</t>
  </si>
  <si>
    <t>5961046500</t>
  </si>
  <si>
    <t xml:space="preserve">Tehly plné pálené 29x14x6,5 P 15 I   </t>
  </si>
  <si>
    <t>460490012</t>
  </si>
  <si>
    <t xml:space="preserve">Rozvinutie a uloženie výstražnej fólie z PVC do ryhy,šírka 33 cm   </t>
  </si>
  <si>
    <t>283</t>
  </si>
  <si>
    <t>2830002000</t>
  </si>
  <si>
    <t xml:space="preserve">Fólia červená v m   </t>
  </si>
  <si>
    <t xml:space="preserve">Ručný zásyp nezap. káblovej ryhy bez zhutn. zeminy, 35 cm širokej, 90 cm hlbokej v zemine tr. 3   </t>
  </si>
  <si>
    <t>95-M</t>
  </si>
  <si>
    <t xml:space="preserve">Revízie   </t>
  </si>
  <si>
    <t>950</t>
  </si>
  <si>
    <t>950101001</t>
  </si>
  <si>
    <t xml:space="preserve">Odborná prehliadka   </t>
  </si>
  <si>
    <t>hod</t>
  </si>
  <si>
    <t>950103001.S</t>
  </si>
  <si>
    <t xml:space="preserve">Demontáź existúceho rozvádzača   </t>
  </si>
  <si>
    <t>obv.</t>
  </si>
  <si>
    <t>Stavba:   Chodník v areáli ŠD UKF Zobor</t>
  </si>
  <si>
    <t xml:space="preserve">Objekt:   </t>
  </si>
  <si>
    <t>113106121</t>
  </si>
  <si>
    <t xml:space="preserve">Rozoberanie dlažby, z betónových dlaždíc, dosiek alebo tvaroviek,  -0,13800t   </t>
  </si>
  <si>
    <t xml:space="preserve">"jest. asf. chodník+ bet. dlažba+bet. chod." 198,0+40+12   </t>
  </si>
  <si>
    <t xml:space="preserve">"jest. asf. chodník+bet. chod." 198,0+12,0   </t>
  </si>
  <si>
    <t>122101401</t>
  </si>
  <si>
    <t xml:space="preserve">Výkop v zemníku na suchu v horninách 1-2, do 100 m3   </t>
  </si>
  <si>
    <t xml:space="preserve">"potreba zeminy pre násypyv rámci areálu" 110,0-27,0   </t>
  </si>
  <si>
    <t xml:space="preserve">Výkop v zemníku zemín vhodných na zatrávnenie na suchu v horninách 1-2, do 100 m3   </t>
  </si>
  <si>
    <t xml:space="preserve">"zatrávnenie" 315*0,2   </t>
  </si>
  <si>
    <t xml:space="preserve">"podľa PD výkopy"  27,0   </t>
  </si>
  <si>
    <t xml:space="preserve">"pre násyp z výkop. zeminy na medziskl. a späť" 27*2   </t>
  </si>
  <si>
    <t xml:space="preserve">"potreba zeminy pre násypyv rámci areálu" 110,0-27   </t>
  </si>
  <si>
    <t>162501102</t>
  </si>
  <si>
    <t xml:space="preserve">Vodorovné premiestnenie výkopku  po spevnenej ceste z  horniny tr.1-4  v množstve do 100 m3 na vzdialenosť do 3000 m   </t>
  </si>
  <si>
    <t xml:space="preserve">" zo zemníka pre  zatrávnenie" 63,0   </t>
  </si>
  <si>
    <t xml:space="preserve">"z  medziskladky výkopov" 27,0   </t>
  </si>
  <si>
    <t xml:space="preserve">"podľa PD násypy" 110,0   </t>
  </si>
  <si>
    <t xml:space="preserve">Založenie trávnika parkového výsevom v rovine do 1:5   </t>
  </si>
  <si>
    <t>005</t>
  </si>
  <si>
    <t>0057211200</t>
  </si>
  <si>
    <t xml:space="preserve">Trávové semeno - parková zmes   </t>
  </si>
  <si>
    <t xml:space="preserve">315 * 0,04   </t>
  </si>
  <si>
    <t>181201101</t>
  </si>
  <si>
    <t xml:space="preserve">Úprava pláne v násypoch v hornine 1-4 bez zhutnenia   </t>
  </si>
  <si>
    <t>181301102</t>
  </si>
  <si>
    <t xml:space="preserve">Rozprestretie zeminy v rovine, plocha do 500 m2,hr.do 150 mm   </t>
  </si>
  <si>
    <t>182001111</t>
  </si>
  <si>
    <t xml:space="preserve">Plošná úprava terénu pri nerovnostiach terénu nad 50-100mm v rovine alebo na svahu do 1:5   </t>
  </si>
  <si>
    <t>184807111</t>
  </si>
  <si>
    <t xml:space="preserve">Ochrana stromu debnením pred poškodením stavebnou činnosťou zhotovenie   </t>
  </si>
  <si>
    <t>184807112</t>
  </si>
  <si>
    <t xml:space="preserve">Ochrana stromu debnením pred poškodením stavebnou činnosťou odstránenie   </t>
  </si>
  <si>
    <t xml:space="preserve">"bet. dlažba, chodník" 272,0*1,1   </t>
  </si>
  <si>
    <t xml:space="preserve">"nový chodník" 272,0   </t>
  </si>
  <si>
    <t xml:space="preserve">272 * 1,01   </t>
  </si>
  <si>
    <t>899331111</t>
  </si>
  <si>
    <t xml:space="preserve">Výšková úprava poklopu šachty do 200 mm   </t>
  </si>
  <si>
    <t xml:space="preserve">"parkový " 272,0   </t>
  </si>
  <si>
    <t xml:space="preserve">272 * 2,02   </t>
  </si>
  <si>
    <t xml:space="preserve">" obrubník parkový" 272,0*0,2*0,12   </t>
  </si>
  <si>
    <t xml:space="preserve">"prac. škára "10,0   </t>
  </si>
  <si>
    <t xml:space="preserve">"dlaždený chod. - geotextília proti prerastaniu" 272,0   </t>
  </si>
  <si>
    <t xml:space="preserve">272 * 1,1   </t>
  </si>
  <si>
    <t xml:space="preserve">"  cel. tonáž  - tonáž pol. č. 2 " 188,674 -19,404   </t>
  </si>
  <si>
    <t xml:space="preserve">" tonáž pol. č. 2 "19,404   </t>
  </si>
  <si>
    <t xml:space="preserve">E S02 - Krajinné úpravy </t>
  </si>
  <si>
    <t xml:space="preserve">E S03 - Komunikácie-parčík  </t>
  </si>
  <si>
    <t xml:space="preserve">E S04 - Architektúra-mobiliár   </t>
  </si>
  <si>
    <t>E S06 - Osvetlenie</t>
  </si>
  <si>
    <t xml:space="preserve">E Chodníky v areáli </t>
  </si>
  <si>
    <t>Lavička kocka Radium LRA115b</t>
  </si>
  <si>
    <t>Lavička s operadlom Radioum LRA160r</t>
  </si>
  <si>
    <t>Lavička bez operadla Radium LRA130r</t>
  </si>
  <si>
    <t>Piknikový stôl s lavičkami Blocq LBQ962b</t>
  </si>
  <si>
    <t>Lehátko Rivage RVA150b</t>
  </si>
  <si>
    <t>Odpadkový kôš Prax PRX-B315b</t>
  </si>
  <si>
    <t>Popolník Velet VT120</t>
  </si>
  <si>
    <t>Ohnisko Eneko</t>
  </si>
  <si>
    <t>Hydrant Geroswen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</si>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</sst>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%"/>
    <numFmt numFmtId="165" formatCode="dd\.mm\.yyyy"/>
    <numFmt numFmtId="166" formatCode="#,##0.00000"/>
    <numFmt numFmtId="167" formatCode="#,##0.000"/>
    <numFmt numFmtId="168" formatCode="#,##0;\-#,##0"/>
    <numFmt numFmtId="169" formatCode="#,##0.000;\-#,##0.000"/>
    <numFmt numFmtId="170" formatCode="###0;\-###0"/>
    <numFmt numFmtId="171" formatCode="###0.000;\-###0.000"/>
  </numFmts>
  <fonts count="5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8"/>
      <color rgb="FF505050"/>
      <name val="Arial CE"/>
    </font>
    <font>
      <sz val="7"/>
      <color rgb="FF969696"/>
      <name val="Arial CE"/>
    </font>
    <font>
      <sz val="8"/>
      <color rgb="FFFF0000"/>
      <name val="Arial CE"/>
    </font>
    <font>
      <b/>
      <sz val="14"/>
      <color indexed="10"/>
      <name val="Arial CE"/>
      <charset val="238"/>
    </font>
    <font>
      <sz val="7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CYR"/>
      <charset val="238"/>
    </font>
    <font>
      <sz val="7"/>
      <name val="MS Sans Serif"/>
      <charset val="238"/>
    </font>
    <font>
      <sz val="7"/>
      <name val="Arial CYR"/>
      <charset val="238"/>
    </font>
    <font>
      <b/>
      <sz val="9"/>
      <color indexed="18"/>
      <name val="Arial CE"/>
      <charset val="238"/>
    </font>
    <font>
      <sz val="8"/>
      <color indexed="63"/>
      <name val="Arial CE"/>
      <charset val="238"/>
    </font>
    <font>
      <i/>
      <sz val="8"/>
      <color indexed="12"/>
      <name val="Arial CE"/>
      <charset val="238"/>
    </font>
    <font>
      <sz val="8"/>
      <color indexed="10"/>
      <name val="Arial CE"/>
      <charset val="238"/>
    </font>
    <font>
      <b/>
      <u/>
      <sz val="8"/>
      <color indexed="10"/>
      <name val="Arial CE"/>
      <charset val="238"/>
    </font>
    <font>
      <sz val="10"/>
      <name val="Arial"/>
      <charset val="238"/>
    </font>
    <font>
      <sz val="10"/>
      <name val="Arial"/>
      <charset val="110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7"/>
      <color indexed="12"/>
      <name val="Arial CE"/>
      <charset val="238"/>
    </font>
    <font>
      <b/>
      <sz val="8"/>
      <color indexed="18"/>
      <name val="Arial CE"/>
      <charset val="238"/>
    </font>
    <font>
      <sz val="9"/>
      <name val="Arial CE"/>
      <charset val="238"/>
    </font>
    <font>
      <b/>
      <sz val="9"/>
      <color indexed="10"/>
      <name val="Arial CE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9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43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9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  <protection locked="0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3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3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165" fontId="2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164" fontId="1" fillId="0" borderId="0" xfId="0" applyNumberFormat="1" applyFont="1" applyAlignment="1">
      <alignment horizontal="right" vertical="center"/>
    </xf>
    <xf numFmtId="167" fontId="21" fillId="0" borderId="0" xfId="0" applyNumberFormat="1" applyFont="1" applyAlignment="1"/>
    <xf numFmtId="167" fontId="30" fillId="0" borderId="0" xfId="0" applyNumberFormat="1" applyFont="1" applyAlignment="1">
      <alignment vertical="center"/>
    </xf>
    <xf numFmtId="167" fontId="6" fillId="0" borderId="0" xfId="0" applyNumberFormat="1" applyFont="1" applyAlignment="1"/>
    <xf numFmtId="167" fontId="8" fillId="0" borderId="0" xfId="0" applyNumberFormat="1" applyFont="1" applyAlignment="1">
      <alignment vertical="center"/>
    </xf>
    <xf numFmtId="167" fontId="7" fillId="0" borderId="0" xfId="0" applyNumberFormat="1" applyFont="1" applyAlignment="1"/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 applyProtection="1">
      <alignment vertical="center"/>
      <protection locked="0"/>
    </xf>
    <xf numFmtId="0" fontId="34" fillId="0" borderId="14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15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 applyProtection="1">
      <alignment vertical="center"/>
      <protection locked="0"/>
    </xf>
    <xf numFmtId="0" fontId="36" fillId="0" borderId="14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15" xfId="0" applyFont="1" applyBorder="1" applyAlignment="1">
      <alignment vertical="center"/>
    </xf>
    <xf numFmtId="167" fontId="31" fillId="3" borderId="22" xfId="0" applyNumberFormat="1" applyFont="1" applyFill="1" applyBorder="1" applyAlignment="1" applyProtection="1">
      <alignment vertical="center"/>
      <protection locked="0"/>
    </xf>
    <xf numFmtId="0" fontId="37" fillId="6" borderId="0" xfId="0" applyFont="1" applyFill="1" applyAlignment="1" applyProtection="1">
      <alignment horizontal="left"/>
    </xf>
    <xf numFmtId="0" fontId="38" fillId="6" borderId="0" xfId="0" applyFont="1" applyFill="1" applyAlignment="1" applyProtection="1">
      <alignment horizontal="left"/>
    </xf>
    <xf numFmtId="0" fontId="38" fillId="6" borderId="0" xfId="0" applyFont="1" applyFill="1" applyAlignment="1" applyProtection="1">
      <alignment horizontal="center"/>
    </xf>
    <xf numFmtId="0" fontId="0" fillId="6" borderId="0" xfId="0" applyFont="1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42" fillId="7" borderId="23" xfId="0" applyFont="1" applyFill="1" applyBorder="1" applyAlignment="1" applyProtection="1">
      <alignment horizontal="center" vertical="center" wrapText="1"/>
      <protection locked="0"/>
    </xf>
    <xf numFmtId="168" fontId="44" fillId="0" borderId="0" xfId="0" applyNumberFormat="1" applyFont="1" applyAlignment="1" applyProtection="1">
      <alignment horizontal="left"/>
      <protection locked="0"/>
    </xf>
    <xf numFmtId="0" fontId="44" fillId="0" borderId="0" xfId="0" applyFont="1" applyAlignment="1" applyProtection="1">
      <alignment horizontal="left" wrapText="1"/>
      <protection locked="0"/>
    </xf>
    <xf numFmtId="0" fontId="44" fillId="0" borderId="0" xfId="0" applyFont="1" applyAlignment="1" applyProtection="1">
      <alignment horizontal="center" wrapText="1"/>
      <protection locked="0"/>
    </xf>
    <xf numFmtId="169" fontId="44" fillId="0" borderId="0" xfId="0" applyNumberFormat="1" applyFont="1" applyAlignment="1" applyProtection="1">
      <alignment horizontal="right"/>
      <protection locked="0"/>
    </xf>
    <xf numFmtId="168" fontId="39" fillId="0" borderId="0" xfId="0" applyNumberFormat="1" applyFont="1" applyAlignment="1" applyProtection="1">
      <alignment horizontal="left"/>
      <protection locked="0"/>
    </xf>
    <xf numFmtId="0" fontId="39" fillId="0" borderId="0" xfId="0" applyFont="1" applyAlignment="1" applyProtection="1">
      <alignment horizontal="left" wrapText="1"/>
      <protection locked="0"/>
    </xf>
    <xf numFmtId="0" fontId="39" fillId="0" borderId="0" xfId="0" applyFont="1" applyAlignment="1" applyProtection="1">
      <alignment horizontal="center" wrapText="1"/>
      <protection locked="0"/>
    </xf>
    <xf numFmtId="169" fontId="39" fillId="0" borderId="0" xfId="0" applyNumberFormat="1" applyFont="1" applyAlignment="1" applyProtection="1">
      <alignment horizontal="right"/>
      <protection locked="0"/>
    </xf>
    <xf numFmtId="168" fontId="40" fillId="0" borderId="24" xfId="0" applyNumberFormat="1" applyFont="1" applyBorder="1" applyAlignment="1" applyProtection="1">
      <alignment horizontal="left"/>
      <protection locked="0"/>
    </xf>
    <xf numFmtId="0" fontId="40" fillId="0" borderId="25" xfId="0" applyFont="1" applyBorder="1" applyAlignment="1" applyProtection="1">
      <alignment horizontal="left" wrapText="1"/>
      <protection locked="0"/>
    </xf>
    <xf numFmtId="169" fontId="40" fillId="0" borderId="25" xfId="0" applyNumberFormat="1" applyFont="1" applyBorder="1" applyAlignment="1" applyProtection="1">
      <alignment horizontal="right"/>
      <protection locked="0"/>
    </xf>
    <xf numFmtId="169" fontId="40" fillId="0" borderId="26" xfId="0" applyNumberFormat="1" applyFont="1" applyBorder="1" applyAlignment="1" applyProtection="1">
      <alignment horizontal="right"/>
      <protection locked="0"/>
    </xf>
    <xf numFmtId="168" fontId="40" fillId="0" borderId="0" xfId="0" applyNumberFormat="1" applyFont="1" applyBorder="1" applyAlignment="1" applyProtection="1">
      <alignment horizontal="left"/>
      <protection locked="0"/>
    </xf>
    <xf numFmtId="0" fontId="40" fillId="0" borderId="0" xfId="0" applyFont="1" applyBorder="1" applyAlignment="1" applyProtection="1">
      <alignment horizontal="left" wrapText="1"/>
      <protection locked="0"/>
    </xf>
    <xf numFmtId="169" fontId="40" fillId="0" borderId="0" xfId="0" applyNumberFormat="1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horizontal="left" vertical="top"/>
      <protection locked="0"/>
    </xf>
    <xf numFmtId="168" fontId="45" fillId="0" borderId="0" xfId="0" applyNumberFormat="1" applyFont="1" applyBorder="1" applyAlignment="1" applyProtection="1">
      <alignment horizontal="left"/>
      <protection locked="0"/>
    </xf>
    <xf numFmtId="0" fontId="45" fillId="0" borderId="0" xfId="0" applyFont="1" applyBorder="1" applyAlignment="1" applyProtection="1">
      <alignment horizontal="left" wrapText="1"/>
      <protection locked="0"/>
    </xf>
    <xf numFmtId="169" fontId="45" fillId="0" borderId="0" xfId="0" applyNumberFormat="1" applyFont="1" applyBorder="1" applyAlignment="1" applyProtection="1">
      <alignment horizontal="right"/>
      <protection locked="0"/>
    </xf>
    <xf numFmtId="168" fontId="39" fillId="0" borderId="0" xfId="0" applyNumberFormat="1" applyFont="1" applyBorder="1" applyAlignment="1" applyProtection="1">
      <alignment horizontal="left"/>
      <protection locked="0"/>
    </xf>
    <xf numFmtId="0" fontId="39" fillId="0" borderId="0" xfId="0" applyFont="1" applyBorder="1" applyAlignment="1" applyProtection="1">
      <alignment horizontal="left" wrapText="1"/>
      <protection locked="0"/>
    </xf>
    <xf numFmtId="169" fontId="39" fillId="0" borderId="0" xfId="0" applyNumberFormat="1" applyFont="1" applyBorder="1" applyAlignment="1" applyProtection="1">
      <alignment horizontal="right"/>
      <protection locked="0"/>
    </xf>
    <xf numFmtId="168" fontId="46" fillId="0" borderId="0" xfId="0" applyNumberFormat="1" applyFont="1" applyBorder="1" applyAlignment="1" applyProtection="1">
      <alignment horizontal="left"/>
      <protection locked="0"/>
    </xf>
    <xf numFmtId="0" fontId="46" fillId="0" borderId="0" xfId="0" applyFont="1" applyBorder="1" applyAlignment="1" applyProtection="1">
      <alignment horizontal="left" wrapText="1"/>
      <protection locked="0"/>
    </xf>
    <xf numFmtId="169" fontId="46" fillId="0" borderId="0" xfId="0" applyNumberFormat="1" applyFont="1" applyBorder="1" applyAlignment="1" applyProtection="1">
      <alignment horizontal="right"/>
      <protection locked="0"/>
    </xf>
    <xf numFmtId="168" fontId="47" fillId="0" borderId="0" xfId="0" applyNumberFormat="1" applyFont="1" applyBorder="1" applyAlignment="1" applyProtection="1">
      <alignment horizontal="left"/>
      <protection locked="0"/>
    </xf>
    <xf numFmtId="0" fontId="47" fillId="0" borderId="0" xfId="0" applyFont="1" applyBorder="1" applyAlignment="1" applyProtection="1">
      <alignment horizontal="left" wrapText="1"/>
      <protection locked="0"/>
    </xf>
    <xf numFmtId="169" fontId="47" fillId="0" borderId="0" xfId="0" applyNumberFormat="1" applyFont="1" applyBorder="1" applyAlignment="1" applyProtection="1">
      <alignment horizontal="right"/>
      <protection locked="0"/>
    </xf>
    <xf numFmtId="168" fontId="48" fillId="0" borderId="0" xfId="0" applyNumberFormat="1" applyFont="1" applyBorder="1" applyAlignment="1" applyProtection="1">
      <alignment horizontal="left"/>
      <protection locked="0"/>
    </xf>
    <xf numFmtId="0" fontId="48" fillId="0" borderId="0" xfId="0" applyFont="1" applyBorder="1" applyAlignment="1" applyProtection="1">
      <alignment horizontal="left" wrapText="1"/>
      <protection locked="0"/>
    </xf>
    <xf numFmtId="0" fontId="48" fillId="0" borderId="0" xfId="0" applyFont="1" applyBorder="1" applyAlignment="1" applyProtection="1">
      <alignment horizontal="center" wrapText="1"/>
      <protection locked="0"/>
    </xf>
    <xf numFmtId="169" fontId="48" fillId="0" borderId="0" xfId="0" applyNumberFormat="1" applyFont="1" applyBorder="1" applyAlignment="1" applyProtection="1">
      <alignment horizontal="right"/>
      <protection locked="0"/>
    </xf>
    <xf numFmtId="168" fontId="0" fillId="0" borderId="0" xfId="0" applyNumberFormat="1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center" vertical="top" wrapText="1"/>
      <protection locked="0"/>
    </xf>
    <xf numFmtId="169" fontId="0" fillId="0" borderId="0" xfId="0" applyNumberFormat="1" applyBorder="1" applyAlignment="1" applyProtection="1">
      <alignment horizontal="right" vertical="top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168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169" fontId="0" fillId="0" borderId="0" xfId="0" applyNumberFormat="1" applyAlignment="1" applyProtection="1">
      <alignment horizontal="righ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40" fillId="8" borderId="27" xfId="0" applyFont="1" applyFill="1" applyBorder="1" applyAlignment="1" applyProtection="1">
      <alignment horizontal="center" vertical="center" wrapText="1"/>
    </xf>
    <xf numFmtId="0" fontId="38" fillId="0" borderId="0" xfId="0" applyFont="1" applyAlignment="1" applyProtection="1">
      <alignment horizontal="left"/>
    </xf>
    <xf numFmtId="0" fontId="49" fillId="0" borderId="0" xfId="0" applyFont="1" applyAlignment="1" applyProtection="1">
      <alignment horizontal="left"/>
    </xf>
    <xf numFmtId="0" fontId="50" fillId="0" borderId="0" xfId="0" applyFont="1" applyAlignment="1" applyProtection="1">
      <alignment horizontal="left"/>
    </xf>
    <xf numFmtId="170" fontId="38" fillId="0" borderId="0" xfId="0" applyNumberFormat="1" applyFont="1" applyAlignment="1" applyProtection="1">
      <alignment horizontal="right"/>
    </xf>
    <xf numFmtId="0" fontId="38" fillId="0" borderId="0" xfId="0" applyFont="1" applyAlignment="1" applyProtection="1">
      <alignment horizontal="left" wrapText="1"/>
    </xf>
    <xf numFmtId="0" fontId="51" fillId="0" borderId="0" xfId="0" applyFont="1" applyAlignment="1" applyProtection="1">
      <alignment horizontal="left" wrapText="1"/>
    </xf>
    <xf numFmtId="0" fontId="52" fillId="0" borderId="0" xfId="0" applyFont="1" applyAlignment="1" applyProtection="1">
      <alignment horizontal="left" wrapText="1"/>
    </xf>
    <xf numFmtId="171" fontId="38" fillId="0" borderId="0" xfId="0" applyNumberFormat="1" applyFont="1" applyAlignment="1" applyProtection="1">
      <alignment horizontal="right"/>
    </xf>
    <xf numFmtId="170" fontId="40" fillId="0" borderId="28" xfId="0" applyNumberFormat="1" applyFont="1" applyBorder="1" applyAlignment="1" applyProtection="1">
      <alignment horizontal="right"/>
    </xf>
    <xf numFmtId="0" fontId="40" fillId="0" borderId="29" xfId="0" applyFont="1" applyBorder="1" applyAlignment="1" applyProtection="1">
      <alignment horizontal="left" wrapText="1"/>
    </xf>
    <xf numFmtId="171" fontId="40" fillId="0" borderId="29" xfId="0" applyNumberFormat="1" applyFont="1" applyBorder="1" applyAlignment="1" applyProtection="1">
      <alignment horizontal="right"/>
    </xf>
    <xf numFmtId="170" fontId="46" fillId="0" borderId="28" xfId="0" applyNumberFormat="1" applyFont="1" applyBorder="1" applyAlignment="1" applyProtection="1">
      <alignment horizontal="right"/>
    </xf>
    <xf numFmtId="0" fontId="46" fillId="0" borderId="29" xfId="0" applyFont="1" applyBorder="1" applyAlignment="1" applyProtection="1">
      <alignment horizontal="left" wrapText="1"/>
    </xf>
    <xf numFmtId="171" fontId="46" fillId="0" borderId="29" xfId="0" applyNumberFormat="1" applyFont="1" applyBorder="1" applyAlignment="1" applyProtection="1">
      <alignment horizontal="right"/>
    </xf>
    <xf numFmtId="0" fontId="54" fillId="0" borderId="0" xfId="0" applyFont="1" applyAlignment="1" applyProtection="1">
      <alignment horizontal="left" wrapText="1"/>
    </xf>
    <xf numFmtId="170" fontId="55" fillId="0" borderId="0" xfId="0" applyNumberFormat="1" applyFont="1" applyAlignment="1" applyProtection="1">
      <alignment horizontal="right"/>
    </xf>
    <xf numFmtId="0" fontId="55" fillId="0" borderId="0" xfId="0" applyFont="1" applyAlignment="1" applyProtection="1">
      <alignment horizontal="left" wrapText="1"/>
    </xf>
    <xf numFmtId="0" fontId="56" fillId="0" borderId="0" xfId="0" applyFont="1" applyAlignment="1" applyProtection="1">
      <alignment horizontal="left" wrapText="1"/>
    </xf>
    <xf numFmtId="0" fontId="57" fillId="0" borderId="0" xfId="0" applyFont="1" applyAlignment="1" applyProtection="1">
      <alignment horizontal="left" wrapText="1"/>
    </xf>
    <xf numFmtId="171" fontId="55" fillId="0" borderId="0" xfId="0" applyNumberFormat="1" applyFont="1" applyAlignment="1" applyProtection="1">
      <alignment horizontal="right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/>
    <xf numFmtId="0" fontId="6" fillId="0" borderId="0" xfId="0" applyFont="1" applyAlignment="1" applyProtection="1">
      <alignment horizontal="left"/>
    </xf>
    <xf numFmtId="0" fontId="19" fillId="0" borderId="22" xfId="0" applyFont="1" applyBorder="1" applyAlignment="1" applyProtection="1">
      <alignment horizontal="center" vertical="center"/>
    </xf>
    <xf numFmtId="0" fontId="34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167" fontId="34" fillId="0" borderId="0" xfId="0" applyNumberFormat="1" applyFont="1" applyAlignment="1" applyProtection="1">
      <alignment vertical="center"/>
    </xf>
    <xf numFmtId="0" fontId="36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167" fontId="36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horizontal="left"/>
    </xf>
    <xf numFmtId="0" fontId="31" fillId="0" borderId="22" xfId="0" applyFont="1" applyBorder="1" applyAlignment="1" applyProtection="1">
      <alignment horizontal="center" vertical="center"/>
    </xf>
    <xf numFmtId="49" fontId="31" fillId="0" borderId="22" xfId="0" applyNumberFormat="1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center" vertical="center" wrapText="1"/>
    </xf>
    <xf numFmtId="167" fontId="31" fillId="0" borderId="22" xfId="0" applyNumberFormat="1" applyFont="1" applyBorder="1" applyAlignment="1" applyProtection="1">
      <alignment vertical="center"/>
    </xf>
    <xf numFmtId="0" fontId="40" fillId="0" borderId="25" xfId="0" applyFont="1" applyBorder="1" applyAlignment="1" applyProtection="1">
      <alignment horizontal="left" wrapText="1"/>
    </xf>
    <xf numFmtId="0" fontId="40" fillId="0" borderId="25" xfId="0" applyFont="1" applyBorder="1" applyAlignment="1" applyProtection="1">
      <alignment horizontal="center" wrapText="1"/>
    </xf>
    <xf numFmtId="169" fontId="40" fillId="0" borderId="25" xfId="0" applyNumberFormat="1" applyFont="1" applyBorder="1" applyAlignment="1" applyProtection="1">
      <alignment horizontal="right"/>
    </xf>
    <xf numFmtId="0" fontId="40" fillId="0" borderId="0" xfId="0" applyFont="1" applyBorder="1" applyAlignment="1" applyProtection="1">
      <alignment horizontal="left" wrapText="1"/>
    </xf>
    <xf numFmtId="0" fontId="40" fillId="0" borderId="0" xfId="0" applyFont="1" applyBorder="1" applyAlignment="1" applyProtection="1">
      <alignment horizontal="center" wrapText="1"/>
    </xf>
    <xf numFmtId="169" fontId="40" fillId="0" borderId="0" xfId="0" applyNumberFormat="1" applyFont="1" applyBorder="1" applyAlignment="1" applyProtection="1">
      <alignment horizontal="right"/>
    </xf>
    <xf numFmtId="0" fontId="45" fillId="0" borderId="0" xfId="0" applyFont="1" applyBorder="1" applyAlignment="1" applyProtection="1">
      <alignment horizontal="left" wrapText="1"/>
    </xf>
    <xf numFmtId="0" fontId="45" fillId="0" borderId="0" xfId="0" applyFont="1" applyBorder="1" applyAlignment="1" applyProtection="1">
      <alignment horizontal="center" wrapText="1"/>
    </xf>
    <xf numFmtId="169" fontId="45" fillId="0" borderId="0" xfId="0" applyNumberFormat="1" applyFont="1" applyBorder="1" applyAlignment="1" applyProtection="1">
      <alignment horizontal="right"/>
    </xf>
    <xf numFmtId="0" fontId="39" fillId="0" borderId="0" xfId="0" applyFont="1" applyBorder="1" applyAlignment="1" applyProtection="1">
      <alignment horizontal="left" wrapText="1"/>
    </xf>
    <xf numFmtId="0" fontId="39" fillId="0" borderId="0" xfId="0" applyFont="1" applyBorder="1" applyAlignment="1" applyProtection="1">
      <alignment horizontal="center" wrapText="1"/>
    </xf>
    <xf numFmtId="169" fontId="39" fillId="0" borderId="0" xfId="0" applyNumberFormat="1" applyFont="1" applyBorder="1" applyAlignment="1" applyProtection="1">
      <alignment horizontal="right"/>
    </xf>
    <xf numFmtId="0" fontId="46" fillId="0" borderId="0" xfId="0" applyFont="1" applyBorder="1" applyAlignment="1" applyProtection="1">
      <alignment horizontal="left" wrapText="1"/>
    </xf>
    <xf numFmtId="0" fontId="46" fillId="0" borderId="0" xfId="0" applyFont="1" applyBorder="1" applyAlignment="1" applyProtection="1">
      <alignment horizontal="center" wrapText="1"/>
    </xf>
    <xf numFmtId="169" fontId="46" fillId="0" borderId="0" xfId="0" applyNumberFormat="1" applyFont="1" applyBorder="1" applyAlignment="1" applyProtection="1">
      <alignment horizontal="right"/>
    </xf>
    <xf numFmtId="0" fontId="47" fillId="0" borderId="0" xfId="0" applyFont="1" applyBorder="1" applyAlignment="1" applyProtection="1">
      <alignment horizontal="left" wrapText="1"/>
    </xf>
    <xf numFmtId="0" fontId="47" fillId="0" borderId="0" xfId="0" applyFont="1" applyBorder="1" applyAlignment="1" applyProtection="1">
      <alignment horizontal="center" wrapText="1"/>
    </xf>
    <xf numFmtId="169" fontId="47" fillId="0" borderId="0" xfId="0" applyNumberFormat="1" applyFont="1" applyBorder="1" applyAlignment="1" applyProtection="1">
      <alignment horizontal="right"/>
    </xf>
    <xf numFmtId="171" fontId="40" fillId="0" borderId="29" xfId="0" applyNumberFormat="1" applyFont="1" applyBorder="1" applyAlignment="1" applyProtection="1">
      <alignment horizontal="right"/>
      <protection locked="0"/>
    </xf>
    <xf numFmtId="0" fontId="49" fillId="0" borderId="0" xfId="0" applyFont="1" applyAlignment="1" applyProtection="1">
      <alignment horizontal="left"/>
      <protection locked="0"/>
    </xf>
    <xf numFmtId="2" fontId="38" fillId="0" borderId="0" xfId="0" applyNumberFormat="1" applyFont="1" applyAlignment="1" applyProtection="1">
      <alignment horizontal="right"/>
      <protection locked="0"/>
    </xf>
    <xf numFmtId="2" fontId="38" fillId="0" borderId="29" xfId="0" applyNumberFormat="1" applyFont="1" applyBorder="1" applyAlignment="1" applyProtection="1">
      <alignment horizontal="right"/>
      <protection locked="0"/>
    </xf>
    <xf numFmtId="2" fontId="38" fillId="0" borderId="30" xfId="0" applyNumberFormat="1" applyFont="1" applyBorder="1" applyAlignment="1" applyProtection="1">
      <alignment horizontal="right"/>
      <protection locked="0"/>
    </xf>
    <xf numFmtId="2" fontId="53" fillId="0" borderId="29" xfId="0" applyNumberFormat="1" applyFont="1" applyBorder="1" applyAlignment="1" applyProtection="1">
      <alignment horizontal="right"/>
      <protection locked="0"/>
    </xf>
    <xf numFmtId="2" fontId="53" fillId="0" borderId="30" xfId="0" applyNumberFormat="1" applyFont="1" applyBorder="1" applyAlignment="1" applyProtection="1">
      <alignment horizontal="right"/>
      <protection locked="0"/>
    </xf>
    <xf numFmtId="2" fontId="55" fillId="0" borderId="0" xfId="0" applyNumberFormat="1" applyFont="1" applyAlignment="1" applyProtection="1">
      <alignment horizontal="right"/>
      <protection locked="0"/>
    </xf>
    <xf numFmtId="4" fontId="21" fillId="0" borderId="0" xfId="0" applyNumberFormat="1" applyFont="1" applyAlignment="1" applyProtection="1">
      <protection locked="0"/>
    </xf>
    <xf numFmtId="4" fontId="6" fillId="0" borderId="0" xfId="0" applyNumberFormat="1" applyFont="1" applyAlignment="1" applyProtection="1">
      <protection locked="0"/>
    </xf>
    <xf numFmtId="0" fontId="48" fillId="0" borderId="0" xfId="0" applyFont="1" applyBorder="1" applyAlignment="1" applyProtection="1">
      <alignment horizontal="left" wrapText="1"/>
    </xf>
    <xf numFmtId="0" fontId="48" fillId="0" borderId="0" xfId="0" applyFont="1" applyBorder="1" applyAlignment="1" applyProtection="1">
      <alignment horizontal="center" wrapText="1"/>
    </xf>
    <xf numFmtId="169" fontId="48" fillId="0" borderId="0" xfId="0" applyNumberFormat="1" applyFont="1" applyBorder="1" applyAlignment="1" applyProtection="1">
      <alignment horizontal="right"/>
    </xf>
    <xf numFmtId="0" fontId="2" fillId="3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4" fillId="5" borderId="6" xfId="0" applyFont="1" applyFill="1" applyBorder="1" applyAlignment="1" applyProtection="1">
      <alignment horizontal="left" vertical="center"/>
      <protection locked="0"/>
    </xf>
    <xf numFmtId="0" fontId="4" fillId="5" borderId="7" xfId="0" applyFont="1" applyFill="1" applyBorder="1" applyAlignment="1" applyProtection="1">
      <alignment horizontal="right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4" fontId="4" fillId="5" borderId="7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39" fillId="6" borderId="0" xfId="0" applyFont="1" applyFill="1" applyAlignment="1" applyProtection="1">
      <alignment horizontal="left"/>
      <protection locked="0"/>
    </xf>
    <xf numFmtId="0" fontId="40" fillId="6" borderId="0" xfId="0" applyFont="1" applyFill="1" applyAlignment="1" applyProtection="1">
      <alignment horizontal="left"/>
      <protection locked="0"/>
    </xf>
    <xf numFmtId="0" fontId="40" fillId="6" borderId="0" xfId="0" applyFont="1" applyFill="1" applyAlignment="1" applyProtection="1">
      <alignment horizontal="center"/>
      <protection locked="0"/>
    </xf>
    <xf numFmtId="0" fontId="38" fillId="6" borderId="0" xfId="0" applyFont="1" applyFill="1" applyAlignment="1" applyProtection="1">
      <alignment horizontal="left"/>
      <protection locked="0"/>
    </xf>
    <xf numFmtId="0" fontId="38" fillId="6" borderId="0" xfId="0" applyFont="1" applyFill="1" applyAlignment="1" applyProtection="1">
      <alignment horizontal="center"/>
      <protection locked="0"/>
    </xf>
    <xf numFmtId="0" fontId="39" fillId="6" borderId="0" xfId="0" applyFont="1" applyFill="1" applyAlignment="1" applyProtection="1">
      <alignment horizontal="left"/>
      <protection locked="0"/>
    </xf>
    <xf numFmtId="0" fontId="41" fillId="7" borderId="23" xfId="0" applyFont="1" applyFill="1" applyBorder="1" applyAlignment="1" applyProtection="1">
      <alignment horizontal="left" vertical="center" wrapText="1"/>
      <protection locked="0"/>
    </xf>
    <xf numFmtId="0" fontId="41" fillId="7" borderId="23" xfId="0" applyFont="1" applyFill="1" applyBorder="1" applyAlignment="1" applyProtection="1">
      <alignment horizontal="center" vertical="center" wrapText="1"/>
      <protection locked="0"/>
    </xf>
    <xf numFmtId="0" fontId="43" fillId="7" borderId="23" xfId="0" applyFont="1" applyFill="1" applyBorder="1" applyAlignment="1" applyProtection="1">
      <alignment horizontal="left" vertical="center" wrapText="1"/>
      <protection locked="0"/>
    </xf>
    <xf numFmtId="0" fontId="43" fillId="7" borderId="2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9" fillId="5" borderId="18" xfId="0" applyFont="1" applyFill="1" applyBorder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67" fontId="6" fillId="0" borderId="0" xfId="0" applyNumberFormat="1" applyFont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righ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4" fontId="6" fillId="0" borderId="20" xfId="0" applyNumberFormat="1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" fontId="7" fillId="0" borderId="20" xfId="0" applyNumberFormat="1" applyFont="1" applyBorder="1" applyAlignment="1" applyProtection="1">
      <alignment vertical="center"/>
      <protection locked="0"/>
    </xf>
    <xf numFmtId="0" fontId="37" fillId="6" borderId="0" xfId="0" applyFont="1" applyFill="1" applyAlignment="1" applyProtection="1">
      <alignment horizontal="left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317;udmila%20Lampertov&#225;/Desktop/&#352;D%20Zobor/Oddychov&#225;%20z&#243;na%20&#352;D%20Zobor/PD%20Oddychov&#225;%20z&#243;na/zadanie/oddychova%20zona/E%20SO-02%20Krajinn&#233;%20&#250;pravy%20%20ZADANIE%20%20%20pr&#237;loh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317;udmila%20Lampertov&#225;/Desktop/&#352;D%20Zobor/Oddychov&#225;%20z&#243;na%20&#352;D%20Zobor/PD%20Oddychov&#225;%20z&#243;na/zadanie/oddychova%20zona/E%20SO-04%20Architrkt&#250;ra-mobili&#225;r%20ZADANIE%20%20pr&#237;loh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SO 2 - Krajinné úpravy"/>
    </sheetNames>
    <sheetDataSet>
      <sheetData sheetId="0">
        <row r="6">
          <cell r="K6" t="str">
            <v>Oddychová zóna v areáli ŠD UKF Zobor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>Vyplň údaj</v>
          </cell>
        </row>
        <row r="14">
          <cell r="E14" t="str">
            <v>Vyplň údaj</v>
          </cell>
          <cell r="AN14" t="str">
            <v>Vyplň údaj</v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SO 4 - Architektúra - mob..."/>
    </sheetNames>
    <sheetDataSet>
      <sheetData sheetId="0">
        <row r="6">
          <cell r="K6" t="str">
            <v>Oddychová zóna v areáli ŠD UKF Zobor</v>
          </cell>
        </row>
        <row r="8">
          <cell r="AN8" t="str">
            <v>25. 2. 2021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>Vyplň údaj</v>
          </cell>
        </row>
        <row r="14">
          <cell r="E14" t="str">
            <v>Vyplň údaj</v>
          </cell>
          <cell r="AN14" t="str">
            <v>Vyplň údaj</v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3"/>
  <sheetViews>
    <sheetView showGridLines="0" workbookViewId="0">
      <selection activeCell="AN8" sqref="AN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340" t="s">
        <v>5</v>
      </c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341"/>
      <c r="BE2" s="34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465</v>
      </c>
      <c r="AR4" s="17"/>
      <c r="AS4" s="19" t="s">
        <v>8</v>
      </c>
      <c r="BE4" s="20" t="s">
        <v>9</v>
      </c>
      <c r="BS4" s="14" t="s">
        <v>10</v>
      </c>
    </row>
    <row r="5" spans="1:74" s="1" customFormat="1" ht="12" customHeight="1">
      <c r="B5" s="17"/>
      <c r="D5" s="21" t="s">
        <v>11</v>
      </c>
      <c r="K5" s="352" t="s">
        <v>12</v>
      </c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  <c r="AL5" s="341"/>
      <c r="AM5" s="341"/>
      <c r="AN5" s="341"/>
      <c r="AO5" s="341"/>
      <c r="AR5" s="17"/>
      <c r="BE5" s="349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353" t="s">
        <v>15</v>
      </c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341"/>
      <c r="AK6" s="341"/>
      <c r="AL6" s="341"/>
      <c r="AM6" s="341"/>
      <c r="AN6" s="341"/>
      <c r="AO6" s="341"/>
      <c r="AR6" s="17"/>
      <c r="BE6" s="350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350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/>
      <c r="AR8" s="17"/>
      <c r="BE8" s="350"/>
      <c r="BS8" s="14" t="s">
        <v>6</v>
      </c>
    </row>
    <row r="9" spans="1:74" s="1" customFormat="1" ht="14.45" customHeight="1">
      <c r="B9" s="17"/>
      <c r="AR9" s="17"/>
      <c r="BE9" s="350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1</v>
      </c>
      <c r="AR10" s="17"/>
      <c r="BE10" s="350"/>
      <c r="BS10" s="14" t="s">
        <v>6</v>
      </c>
    </row>
    <row r="11" spans="1:74" s="1" customFormat="1" ht="18.399999999999999" customHeight="1">
      <c r="B11" s="17"/>
      <c r="E11" s="22" t="s">
        <v>23</v>
      </c>
      <c r="AK11" s="24" t="s">
        <v>24</v>
      </c>
      <c r="AN11" s="22" t="s">
        <v>1</v>
      </c>
      <c r="AR11" s="17"/>
      <c r="BE11" s="350"/>
      <c r="BS11" s="14" t="s">
        <v>6</v>
      </c>
    </row>
    <row r="12" spans="1:74" s="1" customFormat="1" ht="6.95" customHeight="1">
      <c r="B12" s="17"/>
      <c r="AR12" s="17"/>
      <c r="BE12" s="350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350"/>
      <c r="BS13" s="14" t="s">
        <v>6</v>
      </c>
    </row>
    <row r="14" spans="1:74" ht="12.75">
      <c r="B14" s="17"/>
      <c r="E14" s="354" t="s">
        <v>26</v>
      </c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355"/>
      <c r="AA14" s="355"/>
      <c r="AB14" s="355"/>
      <c r="AC14" s="355"/>
      <c r="AD14" s="355"/>
      <c r="AE14" s="355"/>
      <c r="AF14" s="355"/>
      <c r="AG14" s="355"/>
      <c r="AH14" s="355"/>
      <c r="AI14" s="355"/>
      <c r="AJ14" s="355"/>
      <c r="AK14" s="24" t="s">
        <v>24</v>
      </c>
      <c r="AN14" s="26" t="s">
        <v>26</v>
      </c>
      <c r="AR14" s="17"/>
      <c r="BE14" s="350"/>
      <c r="BS14" s="14" t="s">
        <v>6</v>
      </c>
    </row>
    <row r="15" spans="1:74" s="1" customFormat="1" ht="6.95" customHeight="1">
      <c r="B15" s="17"/>
      <c r="AR15" s="17"/>
      <c r="BE15" s="350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350"/>
      <c r="BS16" s="14" t="s">
        <v>3</v>
      </c>
    </row>
    <row r="17" spans="1:71" s="1" customFormat="1" ht="18.399999999999999" customHeight="1">
      <c r="B17" s="17"/>
      <c r="E17" s="22" t="s">
        <v>28</v>
      </c>
      <c r="AK17" s="24" t="s">
        <v>24</v>
      </c>
      <c r="AN17" s="22" t="s">
        <v>1</v>
      </c>
      <c r="AR17" s="17"/>
      <c r="BE17" s="350"/>
      <c r="BS17" s="14" t="s">
        <v>29</v>
      </c>
    </row>
    <row r="18" spans="1:71" s="1" customFormat="1" ht="6.95" customHeight="1">
      <c r="B18" s="17"/>
      <c r="AR18" s="17"/>
      <c r="BE18" s="350"/>
      <c r="BS18" s="14" t="s">
        <v>6</v>
      </c>
    </row>
    <row r="19" spans="1:71" s="1" customFormat="1" ht="12" customHeight="1">
      <c r="B19" s="17"/>
      <c r="D19" s="24" t="s">
        <v>30</v>
      </c>
      <c r="AK19" s="24" t="s">
        <v>22</v>
      </c>
      <c r="AN19" s="22" t="s">
        <v>1</v>
      </c>
      <c r="AR19" s="17"/>
      <c r="BE19" s="350"/>
      <c r="BS19" s="14" t="s">
        <v>6</v>
      </c>
    </row>
    <row r="20" spans="1:71" s="1" customFormat="1" ht="18.399999999999999" customHeight="1">
      <c r="B20" s="17"/>
      <c r="E20" s="22"/>
      <c r="AK20" s="24" t="s">
        <v>24</v>
      </c>
      <c r="AN20" s="22" t="s">
        <v>1</v>
      </c>
      <c r="AR20" s="17"/>
      <c r="BE20" s="350"/>
      <c r="BS20" s="14" t="s">
        <v>29</v>
      </c>
    </row>
    <row r="21" spans="1:71" s="1" customFormat="1" ht="6.95" customHeight="1">
      <c r="B21" s="17"/>
      <c r="AR21" s="17"/>
      <c r="BE21" s="350"/>
    </row>
    <row r="22" spans="1:71" s="1" customFormat="1" ht="12" customHeight="1">
      <c r="B22" s="17"/>
      <c r="D22" s="24" t="s">
        <v>32</v>
      </c>
      <c r="AR22" s="17"/>
      <c r="BE22" s="350"/>
    </row>
    <row r="23" spans="1:71" s="1" customFormat="1" ht="16.5" customHeight="1">
      <c r="B23" s="17"/>
      <c r="E23" s="356" t="s">
        <v>1</v>
      </c>
      <c r="F23" s="356"/>
      <c r="G23" s="356"/>
      <c r="H23" s="356"/>
      <c r="I23" s="356"/>
      <c r="J23" s="356"/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  <c r="AB23" s="356"/>
      <c r="AC23" s="356"/>
      <c r="AD23" s="356"/>
      <c r="AE23" s="356"/>
      <c r="AF23" s="356"/>
      <c r="AG23" s="356"/>
      <c r="AH23" s="356"/>
      <c r="AI23" s="356"/>
      <c r="AJ23" s="356"/>
      <c r="AK23" s="356"/>
      <c r="AL23" s="356"/>
      <c r="AM23" s="356"/>
      <c r="AN23" s="356"/>
      <c r="AR23" s="17"/>
      <c r="BE23" s="350"/>
    </row>
    <row r="24" spans="1:71" s="1" customFormat="1" ht="6.95" customHeight="1">
      <c r="B24" s="17"/>
      <c r="AR24" s="17"/>
      <c r="BE24" s="350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350"/>
    </row>
    <row r="26" spans="1:71" s="2" customFormat="1" ht="25.9" customHeight="1">
      <c r="A26" s="29"/>
      <c r="B26" s="30"/>
      <c r="C26" s="29"/>
      <c r="D26" s="31" t="s">
        <v>33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57">
        <f>ROUND(AG94,2)</f>
        <v>0</v>
      </c>
      <c r="AL26" s="358"/>
      <c r="AM26" s="358"/>
      <c r="AN26" s="358"/>
      <c r="AO26" s="358"/>
      <c r="AP26" s="29"/>
      <c r="AQ26" s="29"/>
      <c r="AR26" s="30"/>
      <c r="BE26" s="350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350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359" t="s">
        <v>34</v>
      </c>
      <c r="M28" s="359"/>
      <c r="N28" s="359"/>
      <c r="O28" s="359"/>
      <c r="P28" s="359"/>
      <c r="Q28" s="29"/>
      <c r="R28" s="29"/>
      <c r="S28" s="29"/>
      <c r="T28" s="29"/>
      <c r="U28" s="29"/>
      <c r="V28" s="29"/>
      <c r="W28" s="359" t="s">
        <v>35</v>
      </c>
      <c r="X28" s="359"/>
      <c r="Y28" s="359"/>
      <c r="Z28" s="359"/>
      <c r="AA28" s="359"/>
      <c r="AB28" s="359"/>
      <c r="AC28" s="359"/>
      <c r="AD28" s="359"/>
      <c r="AE28" s="359"/>
      <c r="AF28" s="29"/>
      <c r="AG28" s="29"/>
      <c r="AH28" s="29"/>
      <c r="AI28" s="29"/>
      <c r="AJ28" s="29"/>
      <c r="AK28" s="359" t="s">
        <v>36</v>
      </c>
      <c r="AL28" s="359"/>
      <c r="AM28" s="359"/>
      <c r="AN28" s="359"/>
      <c r="AO28" s="359"/>
      <c r="AP28" s="29"/>
      <c r="AQ28" s="29"/>
      <c r="AR28" s="30"/>
      <c r="BE28" s="350"/>
    </row>
    <row r="29" spans="1:71" s="3" customFormat="1" ht="14.45" customHeight="1">
      <c r="B29" s="33"/>
      <c r="D29" s="24" t="s">
        <v>37</v>
      </c>
      <c r="F29" s="24" t="s">
        <v>38</v>
      </c>
      <c r="L29" s="344">
        <v>0.2</v>
      </c>
      <c r="M29" s="343"/>
      <c r="N29" s="343"/>
      <c r="O29" s="343"/>
      <c r="P29" s="343"/>
      <c r="W29" s="342" t="e">
        <f>ROUND(AZ94, 2)</f>
        <v>#REF!</v>
      </c>
      <c r="X29" s="343"/>
      <c r="Y29" s="343"/>
      <c r="Z29" s="343"/>
      <c r="AA29" s="343"/>
      <c r="AB29" s="343"/>
      <c r="AC29" s="343"/>
      <c r="AD29" s="343"/>
      <c r="AE29" s="343"/>
      <c r="AK29" s="342" t="e">
        <f>ROUND(AV94, 2)</f>
        <v>#REF!</v>
      </c>
      <c r="AL29" s="343"/>
      <c r="AM29" s="343"/>
      <c r="AN29" s="343"/>
      <c r="AO29" s="343"/>
      <c r="AR29" s="33"/>
      <c r="BE29" s="351"/>
    </row>
    <row r="30" spans="1:71" s="3" customFormat="1" ht="14.45" customHeight="1">
      <c r="B30" s="33"/>
      <c r="F30" s="24" t="s">
        <v>39</v>
      </c>
      <c r="L30" s="344">
        <v>0.2</v>
      </c>
      <c r="M30" s="343"/>
      <c r="N30" s="343"/>
      <c r="O30" s="343"/>
      <c r="P30" s="343"/>
      <c r="W30" s="342" t="e">
        <f>ROUND(BA94, 2)</f>
        <v>#REF!</v>
      </c>
      <c r="X30" s="343"/>
      <c r="Y30" s="343"/>
      <c r="Z30" s="343"/>
      <c r="AA30" s="343"/>
      <c r="AB30" s="343"/>
      <c r="AC30" s="343"/>
      <c r="AD30" s="343"/>
      <c r="AE30" s="343"/>
      <c r="AK30" s="342" t="e">
        <f>ROUND(AW94, 2)</f>
        <v>#REF!</v>
      </c>
      <c r="AL30" s="343"/>
      <c r="AM30" s="343"/>
      <c r="AN30" s="343"/>
      <c r="AO30" s="343"/>
      <c r="AR30" s="33"/>
      <c r="BE30" s="351"/>
    </row>
    <row r="31" spans="1:71" s="3" customFormat="1" ht="14.45" hidden="1" customHeight="1">
      <c r="B31" s="33"/>
      <c r="F31" s="24" t="s">
        <v>40</v>
      </c>
      <c r="L31" s="344">
        <v>0.2</v>
      </c>
      <c r="M31" s="343"/>
      <c r="N31" s="343"/>
      <c r="O31" s="343"/>
      <c r="P31" s="343"/>
      <c r="W31" s="342" t="e">
        <f>ROUND(BB94, 2)</f>
        <v>#REF!</v>
      </c>
      <c r="X31" s="343"/>
      <c r="Y31" s="343"/>
      <c r="Z31" s="343"/>
      <c r="AA31" s="343"/>
      <c r="AB31" s="343"/>
      <c r="AC31" s="343"/>
      <c r="AD31" s="343"/>
      <c r="AE31" s="343"/>
      <c r="AK31" s="342">
        <v>0</v>
      </c>
      <c r="AL31" s="343"/>
      <c r="AM31" s="343"/>
      <c r="AN31" s="343"/>
      <c r="AO31" s="343"/>
      <c r="AR31" s="33"/>
      <c r="BE31" s="351"/>
    </row>
    <row r="32" spans="1:71" s="3" customFormat="1" ht="14.45" hidden="1" customHeight="1">
      <c r="B32" s="33"/>
      <c r="F32" s="24" t="s">
        <v>41</v>
      </c>
      <c r="L32" s="344">
        <v>0.2</v>
      </c>
      <c r="M32" s="343"/>
      <c r="N32" s="343"/>
      <c r="O32" s="343"/>
      <c r="P32" s="343"/>
      <c r="W32" s="342" t="e">
        <f>ROUND(BC94, 2)</f>
        <v>#REF!</v>
      </c>
      <c r="X32" s="343"/>
      <c r="Y32" s="343"/>
      <c r="Z32" s="343"/>
      <c r="AA32" s="343"/>
      <c r="AB32" s="343"/>
      <c r="AC32" s="343"/>
      <c r="AD32" s="343"/>
      <c r="AE32" s="343"/>
      <c r="AK32" s="342">
        <v>0</v>
      </c>
      <c r="AL32" s="343"/>
      <c r="AM32" s="343"/>
      <c r="AN32" s="343"/>
      <c r="AO32" s="343"/>
      <c r="AR32" s="33"/>
      <c r="BE32" s="351"/>
    </row>
    <row r="33" spans="1:57" s="3" customFormat="1" ht="14.45" hidden="1" customHeight="1">
      <c r="B33" s="33"/>
      <c r="F33" s="24" t="s">
        <v>42</v>
      </c>
      <c r="L33" s="344">
        <v>0</v>
      </c>
      <c r="M33" s="343"/>
      <c r="N33" s="343"/>
      <c r="O33" s="343"/>
      <c r="P33" s="343"/>
      <c r="W33" s="342" t="e">
        <f>ROUND(BD94, 2)</f>
        <v>#REF!</v>
      </c>
      <c r="X33" s="343"/>
      <c r="Y33" s="343"/>
      <c r="Z33" s="343"/>
      <c r="AA33" s="343"/>
      <c r="AB33" s="343"/>
      <c r="AC33" s="343"/>
      <c r="AD33" s="343"/>
      <c r="AE33" s="343"/>
      <c r="AK33" s="342">
        <v>0</v>
      </c>
      <c r="AL33" s="343"/>
      <c r="AM33" s="343"/>
      <c r="AN33" s="343"/>
      <c r="AO33" s="343"/>
      <c r="AR33" s="33"/>
      <c r="BE33" s="351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350"/>
    </row>
    <row r="35" spans="1:57" s="2" customFormat="1" ht="25.9" customHeight="1">
      <c r="A35" s="29"/>
      <c r="B35" s="30"/>
      <c r="C35" s="34"/>
      <c r="D35" s="35" t="s">
        <v>43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44</v>
      </c>
      <c r="U35" s="36"/>
      <c r="V35" s="36"/>
      <c r="W35" s="36"/>
      <c r="X35" s="348" t="s">
        <v>45</v>
      </c>
      <c r="Y35" s="346"/>
      <c r="Z35" s="346"/>
      <c r="AA35" s="346"/>
      <c r="AB35" s="346"/>
      <c r="AC35" s="36"/>
      <c r="AD35" s="36"/>
      <c r="AE35" s="36"/>
      <c r="AF35" s="36"/>
      <c r="AG35" s="36"/>
      <c r="AH35" s="36"/>
      <c r="AI35" s="36"/>
      <c r="AJ35" s="36"/>
      <c r="AK35" s="345" t="e">
        <f>SUM(AK26:AK33)</f>
        <v>#REF!</v>
      </c>
      <c r="AL35" s="346"/>
      <c r="AM35" s="346"/>
      <c r="AN35" s="346"/>
      <c r="AO35" s="347"/>
      <c r="AP35" s="34"/>
      <c r="AQ35" s="34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8"/>
      <c r="D49" s="39" t="s">
        <v>46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47</v>
      </c>
      <c r="AI49" s="40"/>
      <c r="AJ49" s="40"/>
      <c r="AK49" s="40"/>
      <c r="AL49" s="40"/>
      <c r="AM49" s="40"/>
      <c r="AN49" s="40"/>
      <c r="AO49" s="40"/>
      <c r="AR49" s="38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1" t="s">
        <v>48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49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48</v>
      </c>
      <c r="AI60" s="32"/>
      <c r="AJ60" s="32"/>
      <c r="AK60" s="32"/>
      <c r="AL60" s="32"/>
      <c r="AM60" s="41" t="s">
        <v>49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39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39" t="s">
        <v>51</v>
      </c>
      <c r="AI64" s="42"/>
      <c r="AJ64" s="42"/>
      <c r="AK64" s="42"/>
      <c r="AL64" s="42"/>
      <c r="AM64" s="42"/>
      <c r="AN64" s="42"/>
      <c r="AO64" s="42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1" t="s">
        <v>48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49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48</v>
      </c>
      <c r="AI75" s="32"/>
      <c r="AJ75" s="32"/>
      <c r="AK75" s="32"/>
      <c r="AL75" s="32"/>
      <c r="AM75" s="41" t="s">
        <v>49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0"/>
      <c r="BE77" s="29"/>
    </row>
    <row r="81" spans="1:91" s="2" customFormat="1" ht="6.95" customHeight="1">
      <c r="A81" s="29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0"/>
      <c r="BE81" s="29"/>
    </row>
    <row r="82" spans="1:91" s="2" customFormat="1" ht="24.95" customHeight="1">
      <c r="A82" s="29"/>
      <c r="B82" s="30"/>
      <c r="C82" s="18" t="s">
        <v>466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7"/>
      <c r="C84" s="24" t="s">
        <v>11</v>
      </c>
      <c r="L84" s="4" t="str">
        <f>K5</f>
        <v>9</v>
      </c>
      <c r="AR84" s="47"/>
    </row>
    <row r="85" spans="1:91" s="5" customFormat="1" ht="36.950000000000003" customHeight="1">
      <c r="B85" s="48"/>
      <c r="C85" s="49" t="s">
        <v>14</v>
      </c>
      <c r="L85" s="365" t="str">
        <f>K6</f>
        <v>Oddychová zóna v areáli ŠD UKF Zobor</v>
      </c>
      <c r="M85" s="366"/>
      <c r="N85" s="366"/>
      <c r="O85" s="366"/>
      <c r="P85" s="366"/>
      <c r="Q85" s="366"/>
      <c r="R85" s="366"/>
      <c r="S85" s="366"/>
      <c r="T85" s="366"/>
      <c r="U85" s="366"/>
      <c r="V85" s="366"/>
      <c r="W85" s="366"/>
      <c r="X85" s="366"/>
      <c r="Y85" s="366"/>
      <c r="Z85" s="366"/>
      <c r="AA85" s="366"/>
      <c r="AB85" s="366"/>
      <c r="AC85" s="366"/>
      <c r="AD85" s="366"/>
      <c r="AE85" s="366"/>
      <c r="AF85" s="366"/>
      <c r="AG85" s="366"/>
      <c r="AH85" s="366"/>
      <c r="AI85" s="366"/>
      <c r="AJ85" s="366"/>
      <c r="AK85" s="366"/>
      <c r="AL85" s="366"/>
      <c r="AM85" s="366"/>
      <c r="AN85" s="366"/>
      <c r="AO85" s="366"/>
      <c r="AR85" s="48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0" t="str">
        <f>IF(K8="","",K8)</f>
        <v>Dražovská cesta 2, 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367" t="str">
        <f>IF(AN8= "","",AN8)</f>
        <v/>
      </c>
      <c r="AN87" s="367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Univerzita Konštantína Filozofa v Nitre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368" t="str">
        <f>IF(E17="","",E17)</f>
        <v>Ing. Slavomír Koiš</v>
      </c>
      <c r="AN89" s="369"/>
      <c r="AO89" s="369"/>
      <c r="AP89" s="369"/>
      <c r="AQ89" s="29"/>
      <c r="AR89" s="30"/>
      <c r="AS89" s="373" t="s">
        <v>52</v>
      </c>
      <c r="AT89" s="374"/>
      <c r="AU89" s="52"/>
      <c r="AV89" s="52"/>
      <c r="AW89" s="52"/>
      <c r="AX89" s="52"/>
      <c r="AY89" s="52"/>
      <c r="AZ89" s="52"/>
      <c r="BA89" s="52"/>
      <c r="BB89" s="52"/>
      <c r="BC89" s="52"/>
      <c r="BD89" s="53"/>
      <c r="BE89" s="29"/>
    </row>
    <row r="90" spans="1:91" s="2" customFormat="1" ht="15.2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30</v>
      </c>
      <c r="AJ90" s="29"/>
      <c r="AK90" s="29"/>
      <c r="AL90" s="29"/>
      <c r="AM90" s="368" t="str">
        <f>IF(E20="","",E20)</f>
        <v/>
      </c>
      <c r="AN90" s="369"/>
      <c r="AO90" s="369"/>
      <c r="AP90" s="369"/>
      <c r="AQ90" s="29"/>
      <c r="AR90" s="30"/>
      <c r="AS90" s="375"/>
      <c r="AT90" s="376"/>
      <c r="AU90" s="54"/>
      <c r="AV90" s="54"/>
      <c r="AW90" s="54"/>
      <c r="AX90" s="54"/>
      <c r="AY90" s="54"/>
      <c r="AZ90" s="54"/>
      <c r="BA90" s="54"/>
      <c r="BB90" s="54"/>
      <c r="BC90" s="54"/>
      <c r="BD90" s="55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375"/>
      <c r="AT91" s="376"/>
      <c r="AU91" s="54"/>
      <c r="AV91" s="54"/>
      <c r="AW91" s="54"/>
      <c r="AX91" s="54"/>
      <c r="AY91" s="54"/>
      <c r="AZ91" s="54"/>
      <c r="BA91" s="54"/>
      <c r="BB91" s="54"/>
      <c r="BC91" s="54"/>
      <c r="BD91" s="55"/>
      <c r="BE91" s="29"/>
    </row>
    <row r="92" spans="1:91" s="2" customFormat="1" ht="29.25" customHeight="1">
      <c r="A92" s="29"/>
      <c r="B92" s="30"/>
      <c r="C92" s="377" t="s">
        <v>53</v>
      </c>
      <c r="D92" s="363"/>
      <c r="E92" s="363"/>
      <c r="F92" s="363"/>
      <c r="G92" s="363"/>
      <c r="H92" s="56"/>
      <c r="I92" s="362" t="s">
        <v>54</v>
      </c>
      <c r="J92" s="363"/>
      <c r="K92" s="363"/>
      <c r="L92" s="363"/>
      <c r="M92" s="363"/>
      <c r="N92" s="363"/>
      <c r="O92" s="363"/>
      <c r="P92" s="363"/>
      <c r="Q92" s="363"/>
      <c r="R92" s="363"/>
      <c r="S92" s="363"/>
      <c r="T92" s="363"/>
      <c r="U92" s="363"/>
      <c r="V92" s="363"/>
      <c r="W92" s="363"/>
      <c r="X92" s="363"/>
      <c r="Y92" s="363"/>
      <c r="Z92" s="363"/>
      <c r="AA92" s="363"/>
      <c r="AB92" s="363"/>
      <c r="AC92" s="363"/>
      <c r="AD92" s="363"/>
      <c r="AE92" s="363"/>
      <c r="AF92" s="363"/>
      <c r="AG92" s="378" t="s">
        <v>55</v>
      </c>
      <c r="AH92" s="363"/>
      <c r="AI92" s="363"/>
      <c r="AJ92" s="363"/>
      <c r="AK92" s="363"/>
      <c r="AL92" s="363"/>
      <c r="AM92" s="363"/>
      <c r="AN92" s="362" t="s">
        <v>56</v>
      </c>
      <c r="AO92" s="363"/>
      <c r="AP92" s="364"/>
      <c r="AQ92" s="57" t="s">
        <v>57</v>
      </c>
      <c r="AR92" s="30"/>
      <c r="AS92" s="58" t="s">
        <v>58</v>
      </c>
      <c r="AT92" s="59" t="s">
        <v>59</v>
      </c>
      <c r="AU92" s="59" t="s">
        <v>60</v>
      </c>
      <c r="AV92" s="59" t="s">
        <v>61</v>
      </c>
      <c r="AW92" s="59" t="s">
        <v>62</v>
      </c>
      <c r="AX92" s="59" t="s">
        <v>63</v>
      </c>
      <c r="AY92" s="59" t="s">
        <v>64</v>
      </c>
      <c r="AZ92" s="59" t="s">
        <v>65</v>
      </c>
      <c r="BA92" s="59" t="s">
        <v>66</v>
      </c>
      <c r="BB92" s="59" t="s">
        <v>67</v>
      </c>
      <c r="BC92" s="59" t="s">
        <v>68</v>
      </c>
      <c r="BD92" s="60" t="s">
        <v>69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1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3"/>
      <c r="BE93" s="29"/>
    </row>
    <row r="94" spans="1:91" s="6" customFormat="1" ht="32.450000000000003" customHeight="1">
      <c r="B94" s="64"/>
      <c r="C94" s="65" t="s">
        <v>70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371">
        <f>ROUND(SUM(AG95:AG101),2)</f>
        <v>0</v>
      </c>
      <c r="AH94" s="371"/>
      <c r="AI94" s="371"/>
      <c r="AJ94" s="371"/>
      <c r="AK94" s="371"/>
      <c r="AL94" s="371"/>
      <c r="AM94" s="371"/>
      <c r="AN94" s="372"/>
      <c r="AO94" s="372"/>
      <c r="AP94" s="372"/>
      <c r="AQ94" s="68" t="s">
        <v>1</v>
      </c>
      <c r="AR94" s="64"/>
      <c r="AS94" s="69">
        <f>ROUND(SUM(AS95:AS101),2)</f>
        <v>0</v>
      </c>
      <c r="AT94" s="70" t="e">
        <f t="shared" ref="AT94:AT101" si="0">ROUND(SUM(AV94:AW94),2)</f>
        <v>#REF!</v>
      </c>
      <c r="AU94" s="71" t="e">
        <f>ROUND(SUM(AU95:AU101),5)</f>
        <v>#REF!</v>
      </c>
      <c r="AV94" s="70" t="e">
        <f>ROUND(AZ94*L29,2)</f>
        <v>#REF!</v>
      </c>
      <c r="AW94" s="70" t="e">
        <f>ROUND(BA94*L30,2)</f>
        <v>#REF!</v>
      </c>
      <c r="AX94" s="70" t="e">
        <f>ROUND(BB94*L29,2)</f>
        <v>#REF!</v>
      </c>
      <c r="AY94" s="70" t="e">
        <f>ROUND(BC94*L30,2)</f>
        <v>#REF!</v>
      </c>
      <c r="AZ94" s="70" t="e">
        <f>ROUND(SUM(AZ95:AZ101),2)</f>
        <v>#REF!</v>
      </c>
      <c r="BA94" s="70" t="e">
        <f>ROUND(SUM(BA95:BA101),2)</f>
        <v>#REF!</v>
      </c>
      <c r="BB94" s="70" t="e">
        <f>ROUND(SUM(BB95:BB101),2)</f>
        <v>#REF!</v>
      </c>
      <c r="BC94" s="70" t="e">
        <f>ROUND(SUM(BC95:BC101),2)</f>
        <v>#REF!</v>
      </c>
      <c r="BD94" s="72" t="e">
        <f>ROUND(SUM(BD95:BD101),2)</f>
        <v>#REF!</v>
      </c>
      <c r="BS94" s="73" t="s">
        <v>71</v>
      </c>
      <c r="BT94" s="73" t="s">
        <v>72</v>
      </c>
      <c r="BU94" s="74" t="s">
        <v>73</v>
      </c>
      <c r="BV94" s="73" t="s">
        <v>74</v>
      </c>
      <c r="BW94" s="73" t="s">
        <v>4</v>
      </c>
      <c r="BX94" s="73" t="s">
        <v>75</v>
      </c>
      <c r="CL94" s="73" t="s">
        <v>1</v>
      </c>
    </row>
    <row r="95" spans="1:91" s="7" customFormat="1" ht="16.5" customHeight="1">
      <c r="A95" s="75" t="s">
        <v>76</v>
      </c>
      <c r="B95" s="76"/>
      <c r="C95" s="77"/>
      <c r="D95" s="370" t="s">
        <v>77</v>
      </c>
      <c r="E95" s="370"/>
      <c r="F95" s="370"/>
      <c r="G95" s="370"/>
      <c r="H95" s="370"/>
      <c r="I95" s="78"/>
      <c r="J95" s="370" t="s">
        <v>78</v>
      </c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370"/>
      <c r="AE95" s="370"/>
      <c r="AF95" s="370"/>
      <c r="AG95" s="360"/>
      <c r="AH95" s="361"/>
      <c r="AI95" s="361"/>
      <c r="AJ95" s="361"/>
      <c r="AK95" s="361"/>
      <c r="AL95" s="361"/>
      <c r="AM95" s="361"/>
      <c r="AN95" s="360"/>
      <c r="AO95" s="361"/>
      <c r="AP95" s="361"/>
      <c r="AQ95" s="79" t="s">
        <v>79</v>
      </c>
      <c r="AR95" s="76"/>
      <c r="AS95" s="80">
        <v>0</v>
      </c>
      <c r="AT95" s="81">
        <f t="shared" si="0"/>
        <v>0</v>
      </c>
      <c r="AU95" s="82">
        <f>'01 - E S01 - Demolácie a ...'!P120</f>
        <v>0</v>
      </c>
      <c r="AV95" s="81">
        <f>'01 - E S01 - Demolácie a ...'!J33</f>
        <v>0</v>
      </c>
      <c r="AW95" s="81">
        <f>'01 - E S01 - Demolácie a ...'!J34</f>
        <v>0</v>
      </c>
      <c r="AX95" s="81">
        <f>'01 - E S01 - Demolácie a ...'!J35</f>
        <v>0</v>
      </c>
      <c r="AY95" s="81">
        <f>'01 - E S01 - Demolácie a ...'!J36</f>
        <v>0</v>
      </c>
      <c r="AZ95" s="81">
        <f>'01 - E S01 - Demolácie a ...'!F33</f>
        <v>0</v>
      </c>
      <c r="BA95" s="81">
        <f>'01 - E S01 - Demolácie a ...'!F34</f>
        <v>0</v>
      </c>
      <c r="BB95" s="81">
        <f>'01 - E S01 - Demolácie a ...'!F35</f>
        <v>0</v>
      </c>
      <c r="BC95" s="81">
        <f>'01 - E S01 - Demolácie a ...'!F36</f>
        <v>0</v>
      </c>
      <c r="BD95" s="83">
        <f>'01 - E S01 - Demolácie a ...'!F37</f>
        <v>0</v>
      </c>
      <c r="BT95" s="84" t="s">
        <v>80</v>
      </c>
      <c r="BV95" s="84" t="s">
        <v>74</v>
      </c>
      <c r="BW95" s="84" t="s">
        <v>81</v>
      </c>
      <c r="BX95" s="84" t="s">
        <v>4</v>
      </c>
      <c r="CL95" s="84" t="s">
        <v>1</v>
      </c>
      <c r="CM95" s="84" t="s">
        <v>72</v>
      </c>
    </row>
    <row r="96" spans="1:91" s="7" customFormat="1" ht="24.75" customHeight="1">
      <c r="A96" s="75" t="s">
        <v>76</v>
      </c>
      <c r="B96" s="76"/>
      <c r="C96" s="77"/>
      <c r="D96" s="370" t="s">
        <v>82</v>
      </c>
      <c r="E96" s="370"/>
      <c r="F96" s="370"/>
      <c r="G96" s="370"/>
      <c r="H96" s="370"/>
      <c r="I96" s="78"/>
      <c r="J96" s="370" t="s">
        <v>1129</v>
      </c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0"/>
      <c r="AC96" s="370"/>
      <c r="AD96" s="370"/>
      <c r="AE96" s="370"/>
      <c r="AF96" s="370"/>
      <c r="AG96" s="360"/>
      <c r="AH96" s="361"/>
      <c r="AI96" s="361"/>
      <c r="AJ96" s="361"/>
      <c r="AK96" s="361"/>
      <c r="AL96" s="361"/>
      <c r="AM96" s="361"/>
      <c r="AN96" s="360"/>
      <c r="AO96" s="361"/>
      <c r="AP96" s="361"/>
      <c r="AQ96" s="79" t="s">
        <v>79</v>
      </c>
      <c r="AR96" s="76"/>
      <c r="AS96" s="80">
        <v>0</v>
      </c>
      <c r="AT96" s="81" t="e">
        <f t="shared" si="0"/>
        <v>#REF!</v>
      </c>
      <c r="AU96" s="82" t="e">
        <f>#REF!</f>
        <v>#REF!</v>
      </c>
      <c r="AV96" s="81" t="e">
        <f>#REF!</f>
        <v>#REF!</v>
      </c>
      <c r="AW96" s="81" t="e">
        <f>#REF!</f>
        <v>#REF!</v>
      </c>
      <c r="AX96" s="81" t="e">
        <f>#REF!</f>
        <v>#REF!</v>
      </c>
      <c r="AY96" s="81" t="e">
        <f>#REF!</f>
        <v>#REF!</v>
      </c>
      <c r="AZ96" s="81" t="e">
        <f>#REF!</f>
        <v>#REF!</v>
      </c>
      <c r="BA96" s="81" t="e">
        <f>#REF!</f>
        <v>#REF!</v>
      </c>
      <c r="BB96" s="81" t="e">
        <f>#REF!</f>
        <v>#REF!</v>
      </c>
      <c r="BC96" s="81" t="e">
        <f>#REF!</f>
        <v>#REF!</v>
      </c>
      <c r="BD96" s="83" t="e">
        <f>#REF!</f>
        <v>#REF!</v>
      </c>
      <c r="BT96" s="84" t="s">
        <v>80</v>
      </c>
      <c r="BV96" s="84" t="s">
        <v>74</v>
      </c>
      <c r="BW96" s="84" t="s">
        <v>83</v>
      </c>
      <c r="BX96" s="84" t="s">
        <v>4</v>
      </c>
      <c r="CL96" s="84" t="s">
        <v>1</v>
      </c>
      <c r="CM96" s="84" t="s">
        <v>72</v>
      </c>
    </row>
    <row r="97" spans="1:91" s="7" customFormat="1" ht="24.75" customHeight="1">
      <c r="A97" s="75" t="s">
        <v>76</v>
      </c>
      <c r="B97" s="76"/>
      <c r="C97" s="77"/>
      <c r="D97" s="370" t="s">
        <v>84</v>
      </c>
      <c r="E97" s="370"/>
      <c r="F97" s="370"/>
      <c r="G97" s="370"/>
      <c r="H97" s="370"/>
      <c r="I97" s="78"/>
      <c r="J97" s="370" t="s">
        <v>1130</v>
      </c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370"/>
      <c r="AA97" s="370"/>
      <c r="AB97" s="370"/>
      <c r="AC97" s="370"/>
      <c r="AD97" s="370"/>
      <c r="AE97" s="370"/>
      <c r="AF97" s="370"/>
      <c r="AG97" s="360"/>
      <c r="AH97" s="361"/>
      <c r="AI97" s="361"/>
      <c r="AJ97" s="361"/>
      <c r="AK97" s="361"/>
      <c r="AL97" s="361"/>
      <c r="AM97" s="361"/>
      <c r="AN97" s="360"/>
      <c r="AO97" s="361"/>
      <c r="AP97" s="361"/>
      <c r="AQ97" s="79" t="s">
        <v>79</v>
      </c>
      <c r="AR97" s="76"/>
      <c r="AS97" s="80">
        <v>0</v>
      </c>
      <c r="AT97" s="81" t="e">
        <f t="shared" si="0"/>
        <v>#REF!</v>
      </c>
      <c r="AU97" s="82" t="e">
        <f>#REF!</f>
        <v>#REF!</v>
      </c>
      <c r="AV97" s="81" t="e">
        <f>#REF!</f>
        <v>#REF!</v>
      </c>
      <c r="AW97" s="81" t="e">
        <f>#REF!</f>
        <v>#REF!</v>
      </c>
      <c r="AX97" s="81" t="e">
        <f>#REF!</f>
        <v>#REF!</v>
      </c>
      <c r="AY97" s="81" t="e">
        <f>#REF!</f>
        <v>#REF!</v>
      </c>
      <c r="AZ97" s="81" t="e">
        <f>#REF!</f>
        <v>#REF!</v>
      </c>
      <c r="BA97" s="81" t="e">
        <f>#REF!</f>
        <v>#REF!</v>
      </c>
      <c r="BB97" s="81" t="e">
        <f>#REF!</f>
        <v>#REF!</v>
      </c>
      <c r="BC97" s="81" t="e">
        <f>#REF!</f>
        <v>#REF!</v>
      </c>
      <c r="BD97" s="83" t="e">
        <f>#REF!</f>
        <v>#REF!</v>
      </c>
      <c r="BT97" s="84" t="s">
        <v>80</v>
      </c>
      <c r="BV97" s="84" t="s">
        <v>74</v>
      </c>
      <c r="BW97" s="84" t="s">
        <v>85</v>
      </c>
      <c r="BX97" s="84" t="s">
        <v>4</v>
      </c>
      <c r="CL97" s="84" t="s">
        <v>1</v>
      </c>
      <c r="CM97" s="84" t="s">
        <v>72</v>
      </c>
    </row>
    <row r="98" spans="1:91" s="7" customFormat="1" ht="24.75" customHeight="1">
      <c r="A98" s="75" t="s">
        <v>76</v>
      </c>
      <c r="B98" s="76"/>
      <c r="C98" s="77"/>
      <c r="D98" s="370" t="s">
        <v>86</v>
      </c>
      <c r="E98" s="370"/>
      <c r="F98" s="370"/>
      <c r="G98" s="370"/>
      <c r="H98" s="370"/>
      <c r="I98" s="78"/>
      <c r="J98" s="370" t="s">
        <v>1131</v>
      </c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370"/>
      <c r="AA98" s="370"/>
      <c r="AB98" s="370"/>
      <c r="AC98" s="370"/>
      <c r="AD98" s="370"/>
      <c r="AE98" s="370"/>
      <c r="AF98" s="370"/>
      <c r="AG98" s="360"/>
      <c r="AH98" s="361"/>
      <c r="AI98" s="361"/>
      <c r="AJ98" s="361"/>
      <c r="AK98" s="361"/>
      <c r="AL98" s="361"/>
      <c r="AM98" s="361"/>
      <c r="AN98" s="360"/>
      <c r="AO98" s="361"/>
      <c r="AP98" s="361"/>
      <c r="AQ98" s="79" t="s">
        <v>79</v>
      </c>
      <c r="AR98" s="76"/>
      <c r="AS98" s="80">
        <v>0</v>
      </c>
      <c r="AT98" s="81">
        <f t="shared" si="0"/>
        <v>0</v>
      </c>
      <c r="AU98" s="82" t="str">
        <f>'04 - E S04 - Architektúra...'!P118</f>
        <v>Nh celkom [h]</v>
      </c>
      <c r="AV98" s="81">
        <f>'04 - E S04 - Architektúra...'!J33</f>
        <v>0</v>
      </c>
      <c r="AW98" s="81">
        <f>'04 - E S04 - Architektúra...'!J34</f>
        <v>0</v>
      </c>
      <c r="AX98" s="81">
        <f>'04 - E S04 - Architektúra...'!J35</f>
        <v>0</v>
      </c>
      <c r="AY98" s="81">
        <f>'04 - E S04 - Architektúra...'!J36</f>
        <v>0</v>
      </c>
      <c r="AZ98" s="81">
        <f>'04 - E S04 - Architektúra...'!F33</f>
        <v>0</v>
      </c>
      <c r="BA98" s="81">
        <f>'04 - E S04 - Architektúra...'!F34</f>
        <v>0</v>
      </c>
      <c r="BB98" s="81">
        <f>'04 - E S04 - Architektúra...'!F35</f>
        <v>0</v>
      </c>
      <c r="BC98" s="81">
        <f>'04 - E S04 - Architektúra...'!F36</f>
        <v>0</v>
      </c>
      <c r="BD98" s="83">
        <f>'04 - E S04 - Architektúra...'!F37</f>
        <v>0</v>
      </c>
      <c r="BT98" s="84" t="s">
        <v>80</v>
      </c>
      <c r="BV98" s="84" t="s">
        <v>74</v>
      </c>
      <c r="BW98" s="84" t="s">
        <v>87</v>
      </c>
      <c r="BX98" s="84" t="s">
        <v>4</v>
      </c>
      <c r="CL98" s="84" t="s">
        <v>1</v>
      </c>
      <c r="CM98" s="84" t="s">
        <v>72</v>
      </c>
    </row>
    <row r="99" spans="1:91" s="7" customFormat="1" ht="16.5" customHeight="1">
      <c r="A99" s="75" t="s">
        <v>76</v>
      </c>
      <c r="B99" s="76"/>
      <c r="C99" s="77"/>
      <c r="D99" s="370" t="s">
        <v>88</v>
      </c>
      <c r="E99" s="370"/>
      <c r="F99" s="370"/>
      <c r="G99" s="370"/>
      <c r="H99" s="370"/>
      <c r="I99" s="78"/>
      <c r="J99" s="370" t="s">
        <v>89</v>
      </c>
      <c r="K99" s="370"/>
      <c r="L99" s="370"/>
      <c r="M99" s="370"/>
      <c r="N99" s="370"/>
      <c r="O99" s="370"/>
      <c r="P99" s="370"/>
      <c r="Q99" s="370"/>
      <c r="R99" s="370"/>
      <c r="S99" s="370"/>
      <c r="T99" s="370"/>
      <c r="U99" s="370"/>
      <c r="V99" s="370"/>
      <c r="W99" s="370"/>
      <c r="X99" s="370"/>
      <c r="Y99" s="370"/>
      <c r="Z99" s="370"/>
      <c r="AA99" s="370"/>
      <c r="AB99" s="370"/>
      <c r="AC99" s="370"/>
      <c r="AD99" s="370"/>
      <c r="AE99" s="370"/>
      <c r="AF99" s="370"/>
      <c r="AG99" s="360"/>
      <c r="AH99" s="361"/>
      <c r="AI99" s="361"/>
      <c r="AJ99" s="361"/>
      <c r="AK99" s="361"/>
      <c r="AL99" s="361"/>
      <c r="AM99" s="361"/>
      <c r="AN99" s="360"/>
      <c r="AO99" s="361"/>
      <c r="AP99" s="361"/>
      <c r="AQ99" s="79" t="s">
        <v>79</v>
      </c>
      <c r="AR99" s="76"/>
      <c r="AS99" s="80">
        <v>0</v>
      </c>
      <c r="AT99" s="81">
        <f t="shared" si="0"/>
        <v>0</v>
      </c>
      <c r="AU99" s="82">
        <f>'05 - E S05 - Prístrešok'!P130</f>
        <v>0</v>
      </c>
      <c r="AV99" s="81">
        <f>'05 - E S05 - Prístrešok'!J33</f>
        <v>0</v>
      </c>
      <c r="AW99" s="81">
        <f>'05 - E S05 - Prístrešok'!J34</f>
        <v>0</v>
      </c>
      <c r="AX99" s="81">
        <f>'05 - E S05 - Prístrešok'!J35</f>
        <v>0</v>
      </c>
      <c r="AY99" s="81">
        <f>'05 - E S05 - Prístrešok'!J36</f>
        <v>0</v>
      </c>
      <c r="AZ99" s="81">
        <f>'05 - E S05 - Prístrešok'!F33</f>
        <v>0</v>
      </c>
      <c r="BA99" s="81">
        <f>'05 - E S05 - Prístrešok'!F34</f>
        <v>0</v>
      </c>
      <c r="BB99" s="81">
        <f>'05 - E S05 - Prístrešok'!F35</f>
        <v>0</v>
      </c>
      <c r="BC99" s="81">
        <f>'05 - E S05 - Prístrešok'!F36</f>
        <v>0</v>
      </c>
      <c r="BD99" s="83">
        <f>'05 - E S05 - Prístrešok'!F37</f>
        <v>0</v>
      </c>
      <c r="BT99" s="84" t="s">
        <v>80</v>
      </c>
      <c r="BV99" s="84" t="s">
        <v>74</v>
      </c>
      <c r="BW99" s="84" t="s">
        <v>90</v>
      </c>
      <c r="BX99" s="84" t="s">
        <v>4</v>
      </c>
      <c r="CL99" s="84" t="s">
        <v>1</v>
      </c>
      <c r="CM99" s="84" t="s">
        <v>72</v>
      </c>
    </row>
    <row r="100" spans="1:91" s="7" customFormat="1" ht="16.5" customHeight="1">
      <c r="A100" s="75" t="s">
        <v>76</v>
      </c>
      <c r="B100" s="76"/>
      <c r="C100" s="77"/>
      <c r="D100" s="370" t="s">
        <v>91</v>
      </c>
      <c r="E100" s="370"/>
      <c r="F100" s="370"/>
      <c r="G100" s="370"/>
      <c r="H100" s="370"/>
      <c r="I100" s="184"/>
      <c r="J100" s="370" t="s">
        <v>1132</v>
      </c>
      <c r="K100" s="370"/>
      <c r="L100" s="370"/>
      <c r="M100" s="370"/>
      <c r="N100" s="370"/>
      <c r="O100" s="370"/>
      <c r="P100" s="370"/>
      <c r="Q100" s="370"/>
      <c r="R100" s="370"/>
      <c r="S100" s="370"/>
      <c r="T100" s="370"/>
      <c r="U100" s="370"/>
      <c r="V100" s="370"/>
      <c r="W100" s="370"/>
      <c r="X100" s="370"/>
      <c r="Y100" s="370"/>
      <c r="Z100" s="370"/>
      <c r="AA100" s="370"/>
      <c r="AB100" s="370"/>
      <c r="AC100" s="370"/>
      <c r="AD100" s="370"/>
      <c r="AE100" s="370"/>
      <c r="AF100" s="370"/>
      <c r="AG100" s="360"/>
      <c r="AH100" s="361"/>
      <c r="AI100" s="361"/>
      <c r="AJ100" s="361"/>
      <c r="AK100" s="361"/>
      <c r="AL100" s="361"/>
      <c r="AM100" s="361"/>
      <c r="AN100" s="360"/>
      <c r="AO100" s="361"/>
      <c r="AP100" s="361"/>
      <c r="AQ100" s="79" t="s">
        <v>79</v>
      </c>
      <c r="AR100" s="76"/>
      <c r="AS100" s="85">
        <v>0</v>
      </c>
      <c r="AT100" s="86">
        <f t="shared" ref="AT100" si="1">ROUND(SUM(AV100:AW100),2)</f>
        <v>0</v>
      </c>
      <c r="AU100" s="87" t="str">
        <f>'06 - E S06 - Osvetlenie (...'!P117</f>
        <v>Nh celkom [h]</v>
      </c>
      <c r="AV100" s="86" t="str">
        <f>'06 - E S06 - Osvetlenie (...'!J32</f>
        <v>Výška dane</v>
      </c>
      <c r="AW100" s="86">
        <f>'06 - E S06 - Osvetlenie (...'!J33</f>
        <v>0</v>
      </c>
      <c r="AX100" s="86">
        <f>'06 - E S06 - Osvetlenie (...'!J34</f>
        <v>0</v>
      </c>
      <c r="AY100" s="86">
        <f>'06 - E S06 - Osvetlenie (...'!J35</f>
        <v>0</v>
      </c>
      <c r="AZ100" s="86" t="str">
        <f>'06 - E S06 - Osvetlenie (...'!F32</f>
        <v>Základ dane</v>
      </c>
      <c r="BA100" s="86">
        <f>'06 - E S06 - Osvetlenie (...'!F33</f>
        <v>0</v>
      </c>
      <c r="BB100" s="86">
        <f>'06 - E S06 - Osvetlenie (...'!F34</f>
        <v>0</v>
      </c>
      <c r="BC100" s="86">
        <f>'06 - E S06 - Osvetlenie (...'!F35</f>
        <v>0</v>
      </c>
      <c r="BD100" s="88">
        <f>'06 - E S06 - Osvetlenie (...'!F36</f>
        <v>0</v>
      </c>
      <c r="BT100" s="84" t="s">
        <v>80</v>
      </c>
      <c r="BV100" s="84" t="s">
        <v>74</v>
      </c>
      <c r="BW100" s="84" t="s">
        <v>92</v>
      </c>
      <c r="BX100" s="84" t="s">
        <v>4</v>
      </c>
      <c r="CL100" s="84" t="s">
        <v>1</v>
      </c>
      <c r="CM100" s="84" t="s">
        <v>72</v>
      </c>
    </row>
    <row r="101" spans="1:91" s="7" customFormat="1" ht="16.5" customHeight="1">
      <c r="A101" s="75" t="s">
        <v>76</v>
      </c>
      <c r="B101" s="76"/>
      <c r="C101" s="77"/>
      <c r="D101" s="370">
        <v>7</v>
      </c>
      <c r="E101" s="370"/>
      <c r="F101" s="370"/>
      <c r="G101" s="370"/>
      <c r="H101" s="370"/>
      <c r="I101" s="78"/>
      <c r="J101" s="370" t="s">
        <v>1133</v>
      </c>
      <c r="K101" s="370"/>
      <c r="L101" s="370"/>
      <c r="M101" s="370"/>
      <c r="N101" s="370"/>
      <c r="O101" s="370"/>
      <c r="P101" s="370"/>
      <c r="Q101" s="370"/>
      <c r="R101" s="370"/>
      <c r="S101" s="370"/>
      <c r="T101" s="370"/>
      <c r="U101" s="370"/>
      <c r="V101" s="370"/>
      <c r="W101" s="370"/>
      <c r="X101" s="370"/>
      <c r="Y101" s="370"/>
      <c r="Z101" s="370"/>
      <c r="AA101" s="370"/>
      <c r="AB101" s="370"/>
      <c r="AC101" s="370"/>
      <c r="AD101" s="370"/>
      <c r="AE101" s="370"/>
      <c r="AF101" s="370"/>
      <c r="AG101" s="360"/>
      <c r="AH101" s="361"/>
      <c r="AI101" s="361"/>
      <c r="AJ101" s="361"/>
      <c r="AK101" s="361"/>
      <c r="AL101" s="361"/>
      <c r="AM101" s="361"/>
      <c r="AN101" s="360"/>
      <c r="AO101" s="361"/>
      <c r="AP101" s="361"/>
      <c r="AQ101" s="79" t="s">
        <v>79</v>
      </c>
      <c r="AR101" s="76"/>
      <c r="AS101" s="85">
        <v>0</v>
      </c>
      <c r="AT101" s="86">
        <f t="shared" si="0"/>
        <v>0</v>
      </c>
      <c r="AU101" s="87" t="e">
        <f>'06 - E S06 - Osvetlenie (...'!P118</f>
        <v>#REF!</v>
      </c>
      <c r="AV101" s="86">
        <f>'06 - E S06 - Osvetlenie (...'!J33</f>
        <v>0</v>
      </c>
      <c r="AW101" s="86">
        <f>'06 - E S06 - Osvetlenie (...'!J34</f>
        <v>0</v>
      </c>
      <c r="AX101" s="86">
        <f>'06 - E S06 - Osvetlenie (...'!J35</f>
        <v>0</v>
      </c>
      <c r="AY101" s="86">
        <f>'06 - E S06 - Osvetlenie (...'!J36</f>
        <v>0</v>
      </c>
      <c r="AZ101" s="86">
        <f>'06 - E S06 - Osvetlenie (...'!F33</f>
        <v>0</v>
      </c>
      <c r="BA101" s="86">
        <f>'06 - E S06 - Osvetlenie (...'!F34</f>
        <v>0</v>
      </c>
      <c r="BB101" s="86">
        <f>'06 - E S06 - Osvetlenie (...'!F35</f>
        <v>0</v>
      </c>
      <c r="BC101" s="86">
        <f>'06 - E S06 - Osvetlenie (...'!F36</f>
        <v>0</v>
      </c>
      <c r="BD101" s="88">
        <f>'06 - E S06 - Osvetlenie (...'!F37</f>
        <v>0</v>
      </c>
      <c r="BT101" s="84" t="s">
        <v>80</v>
      </c>
      <c r="BV101" s="84" t="s">
        <v>74</v>
      </c>
      <c r="BW101" s="84" t="s">
        <v>92</v>
      </c>
      <c r="BX101" s="84" t="s">
        <v>4</v>
      </c>
      <c r="CL101" s="84" t="s">
        <v>1</v>
      </c>
      <c r="CM101" s="84" t="s">
        <v>72</v>
      </c>
    </row>
    <row r="102" spans="1:91" s="2" customFormat="1" ht="30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30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91" s="2" customFormat="1" ht="6.95" customHeight="1">
      <c r="A103" s="29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30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</sheetData>
  <mergeCells count="66">
    <mergeCell ref="AS89:AT91"/>
    <mergeCell ref="AM90:AP90"/>
    <mergeCell ref="D100:H100"/>
    <mergeCell ref="J100:AF100"/>
    <mergeCell ref="AG100:AM100"/>
    <mergeCell ref="AN100:AP100"/>
    <mergeCell ref="D97:H97"/>
    <mergeCell ref="J97:AF97"/>
    <mergeCell ref="AG97:AM97"/>
    <mergeCell ref="C92:G92"/>
    <mergeCell ref="AG92:AM92"/>
    <mergeCell ref="I92:AF92"/>
    <mergeCell ref="D95:H95"/>
    <mergeCell ref="AG95:AM95"/>
    <mergeCell ref="J95:AF95"/>
    <mergeCell ref="D101:H101"/>
    <mergeCell ref="J101:AF101"/>
    <mergeCell ref="AG94:AM94"/>
    <mergeCell ref="AN94:AP94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K30:AO30"/>
    <mergeCell ref="L30:P30"/>
    <mergeCell ref="W30:AE30"/>
    <mergeCell ref="L31:P31"/>
    <mergeCell ref="AN101:AP101"/>
    <mergeCell ref="AG101:AM101"/>
    <mergeCell ref="AN97:AP97"/>
    <mergeCell ref="AN92:AP92"/>
    <mergeCell ref="AN95:AP95"/>
    <mergeCell ref="L85:AO85"/>
    <mergeCell ref="AM87:AN87"/>
    <mergeCell ref="AM89:AP8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</mergeCells>
  <hyperlinks>
    <hyperlink ref="A95" location="'01 - E S01 - Demolácie a ...'!C2" display="/"/>
    <hyperlink ref="A96" location="'02 - E S02 - Krajinné úpr...'!C2" display="/"/>
    <hyperlink ref="A97" location="'03 - E S03 - Komunikácie-...'!C2" display="/"/>
    <hyperlink ref="A98" location="'04 - E S04 - Architektúra...'!C2" display="/"/>
    <hyperlink ref="A99" location="'05 - E S05 - Prístrešok'!C2" display="/"/>
    <hyperlink ref="A101" location="'06 - E S06 - Osvetlenie (...'!C2" display="/"/>
    <hyperlink ref="A100" location="'06 - E S06 - Osvetlenie (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9"/>
  <sheetViews>
    <sheetView showGridLines="0" topLeftCell="A28" workbookViewId="0">
      <selection activeCell="J34" sqref="J3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89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89"/>
      <c r="L2" s="340" t="s">
        <v>5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14" t="s">
        <v>81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0"/>
      <c r="J3" s="16"/>
      <c r="K3" s="16"/>
      <c r="L3" s="17"/>
      <c r="AT3" s="14" t="s">
        <v>72</v>
      </c>
    </row>
    <row r="4" spans="1:46" s="1" customFormat="1" ht="24.95" customHeight="1">
      <c r="B4" s="17"/>
      <c r="D4" s="18" t="s">
        <v>93</v>
      </c>
      <c r="I4" s="89"/>
      <c r="L4" s="17"/>
      <c r="M4" s="91" t="s">
        <v>8</v>
      </c>
      <c r="AT4" s="14" t="s">
        <v>3</v>
      </c>
    </row>
    <row r="5" spans="1:46" s="1" customFormat="1" ht="6.95" customHeight="1">
      <c r="B5" s="17"/>
      <c r="I5" s="89"/>
      <c r="L5" s="17"/>
    </row>
    <row r="6" spans="1:46" s="1" customFormat="1" ht="12" customHeight="1">
      <c r="B6" s="17"/>
      <c r="D6" s="24" t="s">
        <v>14</v>
      </c>
      <c r="I6" s="89"/>
      <c r="L6" s="17"/>
    </row>
    <row r="7" spans="1:46" s="1" customFormat="1" ht="16.5" customHeight="1">
      <c r="B7" s="17"/>
      <c r="E7" s="380" t="str">
        <f>'Rekapitulácia stavby'!K6</f>
        <v>Oddychová zóna v areáli ŠD UKF Zobor</v>
      </c>
      <c r="F7" s="381"/>
      <c r="G7" s="381"/>
      <c r="H7" s="381"/>
      <c r="I7" s="89"/>
      <c r="L7" s="17"/>
    </row>
    <row r="8" spans="1:46" s="2" customFormat="1" ht="12" customHeight="1">
      <c r="A8" s="29"/>
      <c r="B8" s="30"/>
      <c r="C8" s="29"/>
      <c r="D8" s="24" t="s">
        <v>94</v>
      </c>
      <c r="E8" s="29"/>
      <c r="F8" s="29"/>
      <c r="G8" s="29"/>
      <c r="H8" s="29"/>
      <c r="I8" s="92"/>
      <c r="J8" s="29"/>
      <c r="K8" s="29"/>
      <c r="L8" s="38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365" t="s">
        <v>95</v>
      </c>
      <c r="F9" s="379"/>
      <c r="G9" s="379"/>
      <c r="H9" s="379"/>
      <c r="I9" s="92"/>
      <c r="J9" s="29"/>
      <c r="K9" s="29"/>
      <c r="L9" s="38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92"/>
      <c r="E10" s="92"/>
      <c r="F10" s="92"/>
      <c r="G10" s="92"/>
      <c r="H10" s="92"/>
      <c r="I10" s="92"/>
      <c r="J10" s="92"/>
      <c r="K10" s="29"/>
      <c r="L10" s="38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93" t="s">
        <v>16</v>
      </c>
      <c r="E11" s="92"/>
      <c r="F11" s="384" t="s">
        <v>1</v>
      </c>
      <c r="G11" s="92"/>
      <c r="H11" s="92"/>
      <c r="I11" s="93" t="s">
        <v>17</v>
      </c>
      <c r="J11" s="384" t="s">
        <v>1</v>
      </c>
      <c r="K11" s="29"/>
      <c r="L11" s="38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93" t="s">
        <v>18</v>
      </c>
      <c r="E12" s="92"/>
      <c r="F12" s="384" t="s">
        <v>19</v>
      </c>
      <c r="G12" s="92"/>
      <c r="H12" s="92"/>
      <c r="I12" s="93" t="s">
        <v>20</v>
      </c>
      <c r="J12" s="383"/>
      <c r="K12" s="29"/>
      <c r="L12" s="38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92"/>
      <c r="E13" s="92"/>
      <c r="F13" s="92"/>
      <c r="G13" s="92"/>
      <c r="H13" s="92"/>
      <c r="I13" s="92"/>
      <c r="J13" s="92"/>
      <c r="K13" s="29"/>
      <c r="L13" s="38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93" t="s">
        <v>21</v>
      </c>
      <c r="E14" s="92"/>
      <c r="F14" s="92"/>
      <c r="G14" s="92"/>
      <c r="H14" s="92"/>
      <c r="I14" s="93" t="s">
        <v>22</v>
      </c>
      <c r="J14" s="384" t="s">
        <v>1</v>
      </c>
      <c r="K14" s="29"/>
      <c r="L14" s="38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92"/>
      <c r="E15" s="384" t="s">
        <v>23</v>
      </c>
      <c r="F15" s="92"/>
      <c r="G15" s="92"/>
      <c r="H15" s="92"/>
      <c r="I15" s="93" t="s">
        <v>24</v>
      </c>
      <c r="J15" s="384" t="s">
        <v>1</v>
      </c>
      <c r="K15" s="29"/>
      <c r="L15" s="38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92"/>
      <c r="E16" s="92"/>
      <c r="F16" s="92"/>
      <c r="G16" s="92"/>
      <c r="H16" s="92"/>
      <c r="I16" s="92"/>
      <c r="J16" s="92"/>
      <c r="K16" s="29"/>
      <c r="L16" s="38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93" t="s">
        <v>25</v>
      </c>
      <c r="E17" s="92"/>
      <c r="F17" s="92"/>
      <c r="G17" s="92"/>
      <c r="H17" s="92"/>
      <c r="I17" s="93" t="s">
        <v>22</v>
      </c>
      <c r="J17" s="339" t="str">
        <f>'Rekapitulácia stavby'!AN13</f>
        <v>Vyplň údaj</v>
      </c>
      <c r="K17" s="29"/>
      <c r="L17" s="38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92"/>
      <c r="E18" s="382" t="str">
        <f>'Rekapitulácia stavby'!E14</f>
        <v>Vyplň údaj</v>
      </c>
      <c r="F18" s="385"/>
      <c r="G18" s="385"/>
      <c r="H18" s="385"/>
      <c r="I18" s="93" t="s">
        <v>24</v>
      </c>
      <c r="J18" s="339" t="str">
        <f>'Rekapitulácia stavby'!AN14</f>
        <v>Vyplň údaj</v>
      </c>
      <c r="K18" s="29"/>
      <c r="L18" s="38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92"/>
      <c r="E19" s="92"/>
      <c r="F19" s="92"/>
      <c r="G19" s="92"/>
      <c r="H19" s="92"/>
      <c r="I19" s="92"/>
      <c r="J19" s="92"/>
      <c r="K19" s="29"/>
      <c r="L19" s="38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93" t="s">
        <v>27</v>
      </c>
      <c r="E20" s="92"/>
      <c r="F20" s="92"/>
      <c r="G20" s="92"/>
      <c r="H20" s="92"/>
      <c r="I20" s="93" t="s">
        <v>22</v>
      </c>
      <c r="J20" s="384" t="s">
        <v>1</v>
      </c>
      <c r="K20" s="29"/>
      <c r="L20" s="38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92"/>
      <c r="E21" s="384" t="s">
        <v>28</v>
      </c>
      <c r="F21" s="92"/>
      <c r="G21" s="92"/>
      <c r="H21" s="92"/>
      <c r="I21" s="93" t="s">
        <v>24</v>
      </c>
      <c r="J21" s="384" t="s">
        <v>1</v>
      </c>
      <c r="K21" s="29"/>
      <c r="L21" s="38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92"/>
      <c r="E22" s="92"/>
      <c r="F22" s="92"/>
      <c r="G22" s="92"/>
      <c r="H22" s="92"/>
      <c r="I22" s="92"/>
      <c r="J22" s="92"/>
      <c r="K22" s="29"/>
      <c r="L22" s="38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93" t="s">
        <v>30</v>
      </c>
      <c r="E23" s="92"/>
      <c r="F23" s="92"/>
      <c r="G23" s="92"/>
      <c r="H23" s="92"/>
      <c r="I23" s="93" t="s">
        <v>22</v>
      </c>
      <c r="J23" s="384" t="s">
        <v>1</v>
      </c>
      <c r="K23" s="29"/>
      <c r="L23" s="38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92"/>
      <c r="E24" s="384" t="s">
        <v>31</v>
      </c>
      <c r="F24" s="92"/>
      <c r="G24" s="92"/>
      <c r="H24" s="92"/>
      <c r="I24" s="93" t="s">
        <v>24</v>
      </c>
      <c r="J24" s="384" t="s">
        <v>1</v>
      </c>
      <c r="K24" s="29"/>
      <c r="L24" s="38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92"/>
      <c r="E25" s="92"/>
      <c r="F25" s="92"/>
      <c r="G25" s="92"/>
      <c r="H25" s="92"/>
      <c r="I25" s="92"/>
      <c r="J25" s="92"/>
      <c r="K25" s="29"/>
      <c r="L25" s="38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93" t="s">
        <v>32</v>
      </c>
      <c r="E26" s="92"/>
      <c r="F26" s="92"/>
      <c r="G26" s="92"/>
      <c r="H26" s="92"/>
      <c r="I26" s="92"/>
      <c r="J26" s="92"/>
      <c r="K26" s="29"/>
      <c r="L26" s="38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6"/>
      <c r="E27" s="386" t="s">
        <v>1</v>
      </c>
      <c r="F27" s="386"/>
      <c r="G27" s="386"/>
      <c r="H27" s="386"/>
      <c r="I27" s="96"/>
      <c r="J27" s="96"/>
      <c r="K27" s="94"/>
      <c r="L27" s="97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92"/>
      <c r="E28" s="92"/>
      <c r="F28" s="92"/>
      <c r="G28" s="92"/>
      <c r="H28" s="92"/>
      <c r="I28" s="92"/>
      <c r="J28" s="92"/>
      <c r="K28" s="29"/>
      <c r="L28" s="38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98"/>
      <c r="E29" s="98"/>
      <c r="F29" s="98"/>
      <c r="G29" s="98"/>
      <c r="H29" s="98"/>
      <c r="I29" s="98"/>
      <c r="J29" s="98"/>
      <c r="K29" s="62"/>
      <c r="L29" s="38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387" t="s">
        <v>33</v>
      </c>
      <c r="E30" s="92"/>
      <c r="F30" s="92"/>
      <c r="G30" s="92"/>
      <c r="H30" s="92"/>
      <c r="I30" s="92"/>
      <c r="J30" s="388">
        <f>ROUND(J120, 2)</f>
        <v>0</v>
      </c>
      <c r="K30" s="29"/>
      <c r="L30" s="38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98"/>
      <c r="E31" s="98"/>
      <c r="F31" s="98"/>
      <c r="G31" s="98"/>
      <c r="H31" s="98"/>
      <c r="I31" s="98"/>
      <c r="J31" s="98"/>
      <c r="K31" s="62"/>
      <c r="L31" s="38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92"/>
      <c r="E32" s="92"/>
      <c r="F32" s="100" t="s">
        <v>35</v>
      </c>
      <c r="G32" s="92"/>
      <c r="H32" s="92"/>
      <c r="I32" s="100" t="s">
        <v>34</v>
      </c>
      <c r="J32" s="100" t="s">
        <v>36</v>
      </c>
      <c r="K32" s="29"/>
      <c r="L32" s="38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389" t="s">
        <v>37</v>
      </c>
      <c r="E33" s="93" t="s">
        <v>38</v>
      </c>
      <c r="F33" s="390">
        <f>ROUND((SUM(BE120:BE148)),  2)</f>
        <v>0</v>
      </c>
      <c r="G33" s="92"/>
      <c r="H33" s="92"/>
      <c r="I33" s="103">
        <v>0.2</v>
      </c>
      <c r="J33" s="390">
        <f>ROUND(((SUM(BE120:BE148))*I33),  2)</f>
        <v>0</v>
      </c>
      <c r="K33" s="29"/>
      <c r="L33" s="38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92"/>
      <c r="E34" s="93" t="s">
        <v>39</v>
      </c>
      <c r="F34" s="390">
        <f>ROUND((SUM(BF120:BF148)),  2)</f>
        <v>0</v>
      </c>
      <c r="G34" s="92"/>
      <c r="H34" s="92"/>
      <c r="I34" s="103">
        <v>0.2</v>
      </c>
      <c r="J34" s="390">
        <f>ROUND(((SUM(BF120:BF148))*I34),  2)</f>
        <v>0</v>
      </c>
      <c r="K34" s="29"/>
      <c r="L34" s="38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92"/>
      <c r="E35" s="93" t="s">
        <v>40</v>
      </c>
      <c r="F35" s="390">
        <f>ROUND((SUM(BG120:BG148)),  2)</f>
        <v>0</v>
      </c>
      <c r="G35" s="92"/>
      <c r="H35" s="92"/>
      <c r="I35" s="103">
        <v>0.2</v>
      </c>
      <c r="J35" s="390">
        <f>0</f>
        <v>0</v>
      </c>
      <c r="K35" s="29"/>
      <c r="L35" s="38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92"/>
      <c r="E36" s="93" t="s">
        <v>41</v>
      </c>
      <c r="F36" s="390">
        <f>ROUND((SUM(BH120:BH148)),  2)</f>
        <v>0</v>
      </c>
      <c r="G36" s="92"/>
      <c r="H36" s="92"/>
      <c r="I36" s="103">
        <v>0.2</v>
      </c>
      <c r="J36" s="390">
        <f>0</f>
        <v>0</v>
      </c>
      <c r="K36" s="29"/>
      <c r="L36" s="38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92"/>
      <c r="E37" s="93" t="s">
        <v>42</v>
      </c>
      <c r="F37" s="390">
        <f>ROUND((SUM(BI120:BI148)),  2)</f>
        <v>0</v>
      </c>
      <c r="G37" s="92"/>
      <c r="H37" s="92"/>
      <c r="I37" s="103">
        <v>0</v>
      </c>
      <c r="J37" s="390">
        <f>0</f>
        <v>0</v>
      </c>
      <c r="K37" s="29"/>
      <c r="L37" s="38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92"/>
      <c r="E38" s="92"/>
      <c r="F38" s="92"/>
      <c r="G38" s="92"/>
      <c r="H38" s="92"/>
      <c r="I38" s="92"/>
      <c r="J38" s="92"/>
      <c r="K38" s="29"/>
      <c r="L38" s="38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391" t="s">
        <v>43</v>
      </c>
      <c r="E39" s="108"/>
      <c r="F39" s="108"/>
      <c r="G39" s="392" t="s">
        <v>44</v>
      </c>
      <c r="H39" s="393" t="s">
        <v>45</v>
      </c>
      <c r="I39" s="108"/>
      <c r="J39" s="394">
        <f>SUM(J30:J37)</f>
        <v>0</v>
      </c>
      <c r="K39" s="110"/>
      <c r="L39" s="38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92"/>
      <c r="J40" s="29"/>
      <c r="K40" s="29"/>
      <c r="L40" s="38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I41" s="89"/>
      <c r="L41" s="17"/>
    </row>
    <row r="42" spans="1:31" s="1" customFormat="1" ht="14.45" customHeight="1">
      <c r="B42" s="17"/>
      <c r="I42" s="89"/>
      <c r="L42" s="17"/>
    </row>
    <row r="43" spans="1:31" s="1" customFormat="1" ht="14.45" customHeight="1">
      <c r="B43" s="17"/>
      <c r="I43" s="89"/>
      <c r="L43" s="17"/>
    </row>
    <row r="44" spans="1:31" s="1" customFormat="1" ht="14.45" customHeight="1">
      <c r="B44" s="17"/>
      <c r="I44" s="89"/>
      <c r="L44" s="17"/>
    </row>
    <row r="45" spans="1:31" s="1" customFormat="1" ht="14.45" customHeight="1">
      <c r="B45" s="17"/>
      <c r="I45" s="89"/>
      <c r="L45" s="17"/>
    </row>
    <row r="46" spans="1:31" s="1" customFormat="1" ht="14.45" customHeight="1">
      <c r="B46" s="17"/>
      <c r="I46" s="89"/>
      <c r="L46" s="17"/>
    </row>
    <row r="47" spans="1:31" s="1" customFormat="1" ht="14.45" customHeight="1">
      <c r="B47" s="17"/>
      <c r="I47" s="89"/>
      <c r="L47" s="17"/>
    </row>
    <row r="48" spans="1:31" s="1" customFormat="1" ht="14.45" customHeight="1">
      <c r="B48" s="17"/>
      <c r="I48" s="89"/>
      <c r="L48" s="17"/>
    </row>
    <row r="49" spans="1:31" s="1" customFormat="1" ht="14.45" customHeight="1">
      <c r="B49" s="17"/>
      <c r="I49" s="89"/>
      <c r="L49" s="17"/>
    </row>
    <row r="50" spans="1:31" s="2" customFormat="1" ht="14.45" customHeight="1">
      <c r="B50" s="38"/>
      <c r="D50" s="39" t="s">
        <v>46</v>
      </c>
      <c r="E50" s="40"/>
      <c r="F50" s="40"/>
      <c r="G50" s="39" t="s">
        <v>47</v>
      </c>
      <c r="H50" s="40"/>
      <c r="I50" s="111"/>
      <c r="J50" s="40"/>
      <c r="K50" s="40"/>
      <c r="L50" s="3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1" t="s">
        <v>48</v>
      </c>
      <c r="E61" s="32"/>
      <c r="F61" s="112" t="s">
        <v>49</v>
      </c>
      <c r="G61" s="41" t="s">
        <v>48</v>
      </c>
      <c r="H61" s="32"/>
      <c r="I61" s="113"/>
      <c r="J61" s="114" t="s">
        <v>49</v>
      </c>
      <c r="K61" s="32"/>
      <c r="L61" s="38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39" t="s">
        <v>50</v>
      </c>
      <c r="E65" s="42"/>
      <c r="F65" s="42"/>
      <c r="G65" s="39" t="s">
        <v>51</v>
      </c>
      <c r="H65" s="42"/>
      <c r="I65" s="115"/>
      <c r="J65" s="42"/>
      <c r="K65" s="42"/>
      <c r="L65" s="38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1" t="s">
        <v>48</v>
      </c>
      <c r="E76" s="32"/>
      <c r="F76" s="112" t="s">
        <v>49</v>
      </c>
      <c r="G76" s="41" t="s">
        <v>48</v>
      </c>
      <c r="H76" s="32"/>
      <c r="I76" s="113"/>
      <c r="J76" s="114" t="s">
        <v>49</v>
      </c>
      <c r="K76" s="32"/>
      <c r="L76" s="38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3"/>
      <c r="C77" s="44"/>
      <c r="D77" s="44"/>
      <c r="E77" s="44"/>
      <c r="F77" s="44"/>
      <c r="G77" s="44"/>
      <c r="H77" s="44"/>
      <c r="I77" s="116"/>
      <c r="J77" s="44"/>
      <c r="K77" s="44"/>
      <c r="L77" s="38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5"/>
      <c r="C81" s="46"/>
      <c r="D81" s="46"/>
      <c r="E81" s="46"/>
      <c r="F81" s="46"/>
      <c r="G81" s="46"/>
      <c r="H81" s="46"/>
      <c r="I81" s="117"/>
      <c r="J81" s="46"/>
      <c r="K81" s="46"/>
      <c r="L81" s="38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96</v>
      </c>
      <c r="D82" s="29"/>
      <c r="E82" s="29"/>
      <c r="F82" s="29"/>
      <c r="G82" s="29"/>
      <c r="H82" s="29"/>
      <c r="I82" s="92"/>
      <c r="J82" s="29"/>
      <c r="K82" s="29"/>
      <c r="L82" s="38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2"/>
      <c r="J83" s="29"/>
      <c r="K83" s="29"/>
      <c r="L83" s="38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92"/>
      <c r="J84" s="29"/>
      <c r="K84" s="29"/>
      <c r="L84" s="38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380" t="str">
        <f>E7</f>
        <v>Oddychová zóna v areáli ŠD UKF Zobor</v>
      </c>
      <c r="F85" s="381"/>
      <c r="G85" s="381"/>
      <c r="H85" s="381"/>
      <c r="I85" s="92"/>
      <c r="J85" s="29"/>
      <c r="K85" s="29"/>
      <c r="L85" s="38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94</v>
      </c>
      <c r="D86" s="29"/>
      <c r="E86" s="29"/>
      <c r="F86" s="29"/>
      <c r="G86" s="29"/>
      <c r="H86" s="29"/>
      <c r="I86" s="92"/>
      <c r="J86" s="29"/>
      <c r="K86" s="29"/>
      <c r="L86" s="38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365" t="str">
        <f>E9</f>
        <v>01 - E S01 - Demolácie a asanácie</v>
      </c>
      <c r="F87" s="379"/>
      <c r="G87" s="379"/>
      <c r="H87" s="379"/>
      <c r="I87" s="92"/>
      <c r="J87" s="29"/>
      <c r="K87" s="29"/>
      <c r="L87" s="38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92"/>
      <c r="J88" s="29"/>
      <c r="K88" s="29"/>
      <c r="L88" s="38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18</v>
      </c>
      <c r="D89" s="29"/>
      <c r="E89" s="29"/>
      <c r="F89" s="22" t="str">
        <f>F12</f>
        <v>Dražovská cesta 2, Nitra</v>
      </c>
      <c r="G89" s="29"/>
      <c r="H89" s="29"/>
      <c r="I89" s="93" t="s">
        <v>20</v>
      </c>
      <c r="J89" s="51" t="str">
        <f>IF(J12="","",J12)</f>
        <v/>
      </c>
      <c r="K89" s="29"/>
      <c r="L89" s="38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2"/>
      <c r="J90" s="29"/>
      <c r="K90" s="29"/>
      <c r="L90" s="38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21</v>
      </c>
      <c r="D91" s="29"/>
      <c r="E91" s="29"/>
      <c r="F91" s="22" t="str">
        <f>E15</f>
        <v>Univerzita Konštantína Filozofa v Nitre</v>
      </c>
      <c r="G91" s="29"/>
      <c r="H91" s="29"/>
      <c r="I91" s="93" t="s">
        <v>27</v>
      </c>
      <c r="J91" s="27" t="str">
        <f>E21</f>
        <v>Ing. Slavomír Koiš</v>
      </c>
      <c r="K91" s="29"/>
      <c r="L91" s="38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93" t="s">
        <v>30</v>
      </c>
      <c r="J92" s="27" t="str">
        <f>E24</f>
        <v>V. Civáň</v>
      </c>
      <c r="K92" s="29"/>
      <c r="L92" s="38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92"/>
      <c r="J93" s="29"/>
      <c r="K93" s="29"/>
      <c r="L93" s="38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8" t="s">
        <v>97</v>
      </c>
      <c r="D94" s="104"/>
      <c r="E94" s="104"/>
      <c r="F94" s="104"/>
      <c r="G94" s="104"/>
      <c r="H94" s="104"/>
      <c r="I94" s="119"/>
      <c r="J94" s="120" t="s">
        <v>98</v>
      </c>
      <c r="K94" s="104"/>
      <c r="L94" s="38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2"/>
      <c r="J95" s="29"/>
      <c r="K95" s="29"/>
      <c r="L95" s="38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1" t="s">
        <v>99</v>
      </c>
      <c r="D96" s="29"/>
      <c r="E96" s="29"/>
      <c r="F96" s="29"/>
      <c r="G96" s="29"/>
      <c r="H96" s="29"/>
      <c r="I96" s="92"/>
      <c r="J96" s="67">
        <f>J120</f>
        <v>0</v>
      </c>
      <c r="K96" s="29"/>
      <c r="L96" s="38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100</v>
      </c>
    </row>
    <row r="97" spans="1:31" s="9" customFormat="1" ht="24.95" customHeight="1">
      <c r="B97" s="122"/>
      <c r="D97" s="123" t="s">
        <v>101</v>
      </c>
      <c r="E97" s="124"/>
      <c r="F97" s="124"/>
      <c r="G97" s="124"/>
      <c r="H97" s="124"/>
      <c r="I97" s="125"/>
      <c r="J97" s="126">
        <f>J121</f>
        <v>0</v>
      </c>
      <c r="L97" s="122"/>
    </row>
    <row r="98" spans="1:31" s="10" customFormat="1" ht="19.899999999999999" customHeight="1">
      <c r="B98" s="127"/>
      <c r="D98" s="128" t="s">
        <v>102</v>
      </c>
      <c r="E98" s="129"/>
      <c r="F98" s="129"/>
      <c r="G98" s="129"/>
      <c r="H98" s="129"/>
      <c r="I98" s="130"/>
      <c r="J98" s="131">
        <f>J122</f>
        <v>0</v>
      </c>
      <c r="L98" s="127"/>
    </row>
    <row r="99" spans="1:31" s="10" customFormat="1" ht="19.899999999999999" customHeight="1">
      <c r="B99" s="127"/>
      <c r="D99" s="128" t="s">
        <v>103</v>
      </c>
      <c r="E99" s="129"/>
      <c r="F99" s="129"/>
      <c r="G99" s="129"/>
      <c r="H99" s="129"/>
      <c r="I99" s="130"/>
      <c r="J99" s="131">
        <f>J141</f>
        <v>0</v>
      </c>
      <c r="L99" s="127"/>
    </row>
    <row r="100" spans="1:31" s="9" customFormat="1" ht="24.95" customHeight="1">
      <c r="B100" s="122"/>
      <c r="D100" s="123" t="s">
        <v>104</v>
      </c>
      <c r="E100" s="124"/>
      <c r="F100" s="124"/>
      <c r="G100" s="124"/>
      <c r="H100" s="124"/>
      <c r="I100" s="125"/>
      <c r="J100" s="126">
        <f>J146</f>
        <v>0</v>
      </c>
      <c r="L100" s="122"/>
    </row>
    <row r="101" spans="1:31" s="2" customFormat="1" ht="21.75" customHeight="1">
      <c r="A101" s="29"/>
      <c r="B101" s="30"/>
      <c r="C101" s="29"/>
      <c r="D101" s="29"/>
      <c r="E101" s="29"/>
      <c r="F101" s="29"/>
      <c r="G101" s="29"/>
      <c r="H101" s="29"/>
      <c r="I101" s="92"/>
      <c r="J101" s="29"/>
      <c r="K101" s="29"/>
      <c r="L101" s="38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customHeight="1">
      <c r="A102" s="29"/>
      <c r="B102" s="43"/>
      <c r="C102" s="44"/>
      <c r="D102" s="44"/>
      <c r="E102" s="44"/>
      <c r="F102" s="44"/>
      <c r="G102" s="44"/>
      <c r="H102" s="44"/>
      <c r="I102" s="116"/>
      <c r="J102" s="44"/>
      <c r="K102" s="44"/>
      <c r="L102" s="38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6" spans="1:31" s="2" customFormat="1" ht="6.95" customHeight="1">
      <c r="A106" s="29"/>
      <c r="B106" s="45"/>
      <c r="C106" s="46"/>
      <c r="D106" s="46"/>
      <c r="E106" s="46"/>
      <c r="F106" s="46"/>
      <c r="G106" s="46"/>
      <c r="H106" s="46"/>
      <c r="I106" s="117"/>
      <c r="J106" s="46"/>
      <c r="K106" s="46"/>
      <c r="L106" s="38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105</v>
      </c>
      <c r="D107" s="29"/>
      <c r="E107" s="29"/>
      <c r="F107" s="29"/>
      <c r="G107" s="29"/>
      <c r="H107" s="29"/>
      <c r="I107" s="92"/>
      <c r="J107" s="29"/>
      <c r="K107" s="29"/>
      <c r="L107" s="38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92"/>
      <c r="J108" s="29"/>
      <c r="K108" s="29"/>
      <c r="L108" s="38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92"/>
      <c r="J109" s="29"/>
      <c r="K109" s="29"/>
      <c r="L109" s="38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380" t="str">
        <f>E7</f>
        <v>Oddychová zóna v areáli ŠD UKF Zobor</v>
      </c>
      <c r="F110" s="381"/>
      <c r="G110" s="381"/>
      <c r="H110" s="381"/>
      <c r="I110" s="92"/>
      <c r="J110" s="29"/>
      <c r="K110" s="29"/>
      <c r="L110" s="38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94</v>
      </c>
      <c r="D111" s="29"/>
      <c r="E111" s="29"/>
      <c r="F111" s="29"/>
      <c r="G111" s="29"/>
      <c r="H111" s="29"/>
      <c r="I111" s="92"/>
      <c r="J111" s="29"/>
      <c r="K111" s="29"/>
      <c r="L111" s="38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365" t="str">
        <f>E9</f>
        <v>01 - E S01 - Demolácie a asanácie</v>
      </c>
      <c r="F112" s="379"/>
      <c r="G112" s="379"/>
      <c r="H112" s="379"/>
      <c r="I112" s="92"/>
      <c r="J112" s="29"/>
      <c r="K112" s="29"/>
      <c r="L112" s="38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92"/>
      <c r="J113" s="29"/>
      <c r="K113" s="29"/>
      <c r="L113" s="38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>Dražovská cesta 2, Nitra</v>
      </c>
      <c r="G114" s="29"/>
      <c r="H114" s="29"/>
      <c r="I114" s="93" t="s">
        <v>20</v>
      </c>
      <c r="J114" s="51" t="str">
        <f>IF(J12="","",J12)</f>
        <v/>
      </c>
      <c r="K114" s="29"/>
      <c r="L114" s="38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92"/>
      <c r="J115" s="29"/>
      <c r="K115" s="29"/>
      <c r="L115" s="38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Univerzita Konštantína Filozofa v Nitre</v>
      </c>
      <c r="G116" s="29"/>
      <c r="H116" s="29"/>
      <c r="I116" s="93" t="s">
        <v>27</v>
      </c>
      <c r="J116" s="27" t="str">
        <f>E21</f>
        <v>Ing. Slavomír Koiš</v>
      </c>
      <c r="K116" s="29"/>
      <c r="L116" s="38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93" t="s">
        <v>30</v>
      </c>
      <c r="J117" s="27" t="str">
        <f>E24</f>
        <v>V. Civáň</v>
      </c>
      <c r="K117" s="29"/>
      <c r="L117" s="38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92"/>
      <c r="J118" s="29"/>
      <c r="K118" s="29"/>
      <c r="L118" s="38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32"/>
      <c r="B119" s="133"/>
      <c r="C119" s="134" t="s">
        <v>106</v>
      </c>
      <c r="D119" s="135" t="s">
        <v>57</v>
      </c>
      <c r="E119" s="135" t="s">
        <v>53</v>
      </c>
      <c r="F119" s="135" t="s">
        <v>54</v>
      </c>
      <c r="G119" s="135" t="s">
        <v>107</v>
      </c>
      <c r="H119" s="135" t="s">
        <v>108</v>
      </c>
      <c r="I119" s="136" t="s">
        <v>109</v>
      </c>
      <c r="J119" s="137" t="s">
        <v>98</v>
      </c>
      <c r="K119" s="138" t="s">
        <v>110</v>
      </c>
      <c r="L119" s="139"/>
      <c r="M119" s="58" t="s">
        <v>1</v>
      </c>
      <c r="N119" s="59" t="s">
        <v>37</v>
      </c>
      <c r="O119" s="59" t="s">
        <v>111</v>
      </c>
      <c r="P119" s="59" t="s">
        <v>112</v>
      </c>
      <c r="Q119" s="59" t="s">
        <v>113</v>
      </c>
      <c r="R119" s="59" t="s">
        <v>114</v>
      </c>
      <c r="S119" s="59" t="s">
        <v>115</v>
      </c>
      <c r="T119" s="60" t="s">
        <v>116</v>
      </c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</row>
    <row r="120" spans="1:65" s="2" customFormat="1" ht="22.9" customHeight="1">
      <c r="A120" s="29"/>
      <c r="B120" s="30"/>
      <c r="C120" s="65" t="s">
        <v>99</v>
      </c>
      <c r="D120" s="29"/>
      <c r="E120" s="29"/>
      <c r="F120" s="29"/>
      <c r="G120" s="29"/>
      <c r="H120" s="29"/>
      <c r="I120" s="92"/>
      <c r="J120" s="140">
        <f>BK120</f>
        <v>0</v>
      </c>
      <c r="K120" s="29"/>
      <c r="L120" s="30"/>
      <c r="M120" s="61"/>
      <c r="N120" s="52"/>
      <c r="O120" s="62"/>
      <c r="P120" s="141">
        <f>P121+P146</f>
        <v>0</v>
      </c>
      <c r="Q120" s="62"/>
      <c r="R120" s="141">
        <f>R121+R146</f>
        <v>0</v>
      </c>
      <c r="S120" s="62"/>
      <c r="T120" s="142">
        <f>T121+T146</f>
        <v>1087.5999999999999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71</v>
      </c>
      <c r="AU120" s="14" t="s">
        <v>100</v>
      </c>
      <c r="BK120" s="143">
        <f>BK121+BK146</f>
        <v>0</v>
      </c>
    </row>
    <row r="121" spans="1:65" s="12" customFormat="1" ht="25.9" customHeight="1">
      <c r="B121" s="144"/>
      <c r="D121" s="145" t="s">
        <v>71</v>
      </c>
      <c r="E121" s="146" t="s">
        <v>117</v>
      </c>
      <c r="F121" s="146" t="s">
        <v>118</v>
      </c>
      <c r="I121" s="147"/>
      <c r="J121" s="148">
        <f>BK121</f>
        <v>0</v>
      </c>
      <c r="L121" s="144"/>
      <c r="M121" s="149"/>
      <c r="N121" s="150"/>
      <c r="O121" s="150"/>
      <c r="P121" s="151">
        <f>P122+P141</f>
        <v>0</v>
      </c>
      <c r="Q121" s="150"/>
      <c r="R121" s="151">
        <f>R122+R141</f>
        <v>0</v>
      </c>
      <c r="S121" s="150"/>
      <c r="T121" s="152">
        <f>T122+T141</f>
        <v>1087.5999999999999</v>
      </c>
      <c r="AR121" s="145" t="s">
        <v>80</v>
      </c>
      <c r="AT121" s="153" t="s">
        <v>71</v>
      </c>
      <c r="AU121" s="153" t="s">
        <v>72</v>
      </c>
      <c r="AY121" s="145" t="s">
        <v>119</v>
      </c>
      <c r="BK121" s="154">
        <f>BK122+BK141</f>
        <v>0</v>
      </c>
    </row>
    <row r="122" spans="1:65" s="12" customFormat="1" ht="22.9" customHeight="1">
      <c r="B122" s="144"/>
      <c r="D122" s="145" t="s">
        <v>71</v>
      </c>
      <c r="E122" s="155" t="s">
        <v>80</v>
      </c>
      <c r="F122" s="155" t="s">
        <v>120</v>
      </c>
      <c r="I122" s="147"/>
      <c r="J122" s="156">
        <f>BK122</f>
        <v>0</v>
      </c>
      <c r="L122" s="144"/>
      <c r="M122" s="149"/>
      <c r="N122" s="150"/>
      <c r="O122" s="150"/>
      <c r="P122" s="151">
        <f>SUM(P123:P140)</f>
        <v>0</v>
      </c>
      <c r="Q122" s="150"/>
      <c r="R122" s="151">
        <f>SUM(R123:R140)</f>
        <v>0</v>
      </c>
      <c r="S122" s="150"/>
      <c r="T122" s="152">
        <f>SUM(T123:T140)</f>
        <v>920.4</v>
      </c>
      <c r="AR122" s="145" t="s">
        <v>80</v>
      </c>
      <c r="AT122" s="153" t="s">
        <v>71</v>
      </c>
      <c r="AU122" s="153" t="s">
        <v>80</v>
      </c>
      <c r="AY122" s="145" t="s">
        <v>119</v>
      </c>
      <c r="BK122" s="154">
        <f>SUM(BK123:BK140)</f>
        <v>0</v>
      </c>
    </row>
    <row r="123" spans="1:65" s="2" customFormat="1" ht="21.75" customHeight="1">
      <c r="A123" s="29"/>
      <c r="B123" s="157"/>
      <c r="C123" s="158" t="s">
        <v>80</v>
      </c>
      <c r="D123" s="158" t="s">
        <v>121</v>
      </c>
      <c r="E123" s="285" t="s">
        <v>122</v>
      </c>
      <c r="F123" s="286" t="s">
        <v>123</v>
      </c>
      <c r="G123" s="287" t="s">
        <v>124</v>
      </c>
      <c r="H123" s="288">
        <v>1000</v>
      </c>
      <c r="I123" s="160"/>
      <c r="J123" s="161">
        <f t="shared" ref="J123:J140" si="0">ROUND(I123*H123,2)</f>
        <v>0</v>
      </c>
      <c r="K123" s="162"/>
      <c r="L123" s="30"/>
      <c r="M123" s="163" t="s">
        <v>1</v>
      </c>
      <c r="N123" s="164" t="s">
        <v>39</v>
      </c>
      <c r="O123" s="54"/>
      <c r="P123" s="165">
        <f t="shared" ref="P123:P140" si="1">O123*H123</f>
        <v>0</v>
      </c>
      <c r="Q123" s="165">
        <v>0</v>
      </c>
      <c r="R123" s="165">
        <f t="shared" ref="R123:R140" si="2">Q123*H123</f>
        <v>0</v>
      </c>
      <c r="S123" s="165">
        <v>5.5E-2</v>
      </c>
      <c r="T123" s="166">
        <f t="shared" ref="T123:T140" si="3">S123*H123</f>
        <v>55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7" t="s">
        <v>125</v>
      </c>
      <c r="AT123" s="167" t="s">
        <v>121</v>
      </c>
      <c r="AU123" s="167" t="s">
        <v>126</v>
      </c>
      <c r="AY123" s="14" t="s">
        <v>119</v>
      </c>
      <c r="BE123" s="168">
        <f t="shared" ref="BE123:BE140" si="4">IF(N123="základná",J123,0)</f>
        <v>0</v>
      </c>
      <c r="BF123" s="168">
        <f t="shared" ref="BF123:BF140" si="5">IF(N123="znížená",J123,0)</f>
        <v>0</v>
      </c>
      <c r="BG123" s="168">
        <f t="shared" ref="BG123:BG140" si="6">IF(N123="zákl. prenesená",J123,0)</f>
        <v>0</v>
      </c>
      <c r="BH123" s="168">
        <f t="shared" ref="BH123:BH140" si="7">IF(N123="zníž. prenesená",J123,0)</f>
        <v>0</v>
      </c>
      <c r="BI123" s="168">
        <f t="shared" ref="BI123:BI140" si="8">IF(N123="nulová",J123,0)</f>
        <v>0</v>
      </c>
      <c r="BJ123" s="14" t="s">
        <v>126</v>
      </c>
      <c r="BK123" s="168">
        <f t="shared" ref="BK123:BK140" si="9">ROUND(I123*H123,2)</f>
        <v>0</v>
      </c>
      <c r="BL123" s="14" t="s">
        <v>125</v>
      </c>
      <c r="BM123" s="167" t="s">
        <v>127</v>
      </c>
    </row>
    <row r="124" spans="1:65" s="2" customFormat="1" ht="21.75" customHeight="1">
      <c r="A124" s="29"/>
      <c r="B124" s="157"/>
      <c r="C124" s="158" t="s">
        <v>126</v>
      </c>
      <c r="D124" s="158" t="s">
        <v>121</v>
      </c>
      <c r="E124" s="285" t="s">
        <v>128</v>
      </c>
      <c r="F124" s="286" t="s">
        <v>129</v>
      </c>
      <c r="G124" s="287" t="s">
        <v>124</v>
      </c>
      <c r="H124" s="288">
        <v>1000</v>
      </c>
      <c r="I124" s="160"/>
      <c r="J124" s="161">
        <f t="shared" si="0"/>
        <v>0</v>
      </c>
      <c r="K124" s="162"/>
      <c r="L124" s="30"/>
      <c r="M124" s="163" t="s">
        <v>1</v>
      </c>
      <c r="N124" s="164" t="s">
        <v>39</v>
      </c>
      <c r="O124" s="54"/>
      <c r="P124" s="165">
        <f t="shared" si="1"/>
        <v>0</v>
      </c>
      <c r="Q124" s="165">
        <v>0</v>
      </c>
      <c r="R124" s="165">
        <f t="shared" si="2"/>
        <v>0</v>
      </c>
      <c r="S124" s="165">
        <v>0.24</v>
      </c>
      <c r="T124" s="166">
        <f t="shared" si="3"/>
        <v>240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7" t="s">
        <v>125</v>
      </c>
      <c r="AT124" s="167" t="s">
        <v>121</v>
      </c>
      <c r="AU124" s="167" t="s">
        <v>126</v>
      </c>
      <c r="AY124" s="14" t="s">
        <v>119</v>
      </c>
      <c r="BE124" s="168">
        <f t="shared" si="4"/>
        <v>0</v>
      </c>
      <c r="BF124" s="168">
        <f t="shared" si="5"/>
        <v>0</v>
      </c>
      <c r="BG124" s="168">
        <f t="shared" si="6"/>
        <v>0</v>
      </c>
      <c r="BH124" s="168">
        <f t="shared" si="7"/>
        <v>0</v>
      </c>
      <c r="BI124" s="168">
        <f t="shared" si="8"/>
        <v>0</v>
      </c>
      <c r="BJ124" s="14" t="s">
        <v>126</v>
      </c>
      <c r="BK124" s="168">
        <f t="shared" si="9"/>
        <v>0</v>
      </c>
      <c r="BL124" s="14" t="s">
        <v>125</v>
      </c>
      <c r="BM124" s="167" t="s">
        <v>130</v>
      </c>
    </row>
    <row r="125" spans="1:65" s="2" customFormat="1" ht="21.75" customHeight="1">
      <c r="A125" s="29"/>
      <c r="B125" s="157"/>
      <c r="C125" s="158" t="s">
        <v>131</v>
      </c>
      <c r="D125" s="158" t="s">
        <v>121</v>
      </c>
      <c r="E125" s="285" t="s">
        <v>122</v>
      </c>
      <c r="F125" s="286" t="s">
        <v>123</v>
      </c>
      <c r="G125" s="287" t="s">
        <v>124</v>
      </c>
      <c r="H125" s="288">
        <v>1000</v>
      </c>
      <c r="I125" s="160"/>
      <c r="J125" s="161">
        <f t="shared" si="0"/>
        <v>0</v>
      </c>
      <c r="K125" s="162"/>
      <c r="L125" s="30"/>
      <c r="M125" s="163" t="s">
        <v>1</v>
      </c>
      <c r="N125" s="164" t="s">
        <v>39</v>
      </c>
      <c r="O125" s="54"/>
      <c r="P125" s="165">
        <f t="shared" si="1"/>
        <v>0</v>
      </c>
      <c r="Q125" s="165">
        <v>0</v>
      </c>
      <c r="R125" s="165">
        <f t="shared" si="2"/>
        <v>0</v>
      </c>
      <c r="S125" s="165">
        <v>5.5E-2</v>
      </c>
      <c r="T125" s="166">
        <f t="shared" si="3"/>
        <v>55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7" t="s">
        <v>125</v>
      </c>
      <c r="AT125" s="167" t="s">
        <v>121</v>
      </c>
      <c r="AU125" s="167" t="s">
        <v>126</v>
      </c>
      <c r="AY125" s="14" t="s">
        <v>119</v>
      </c>
      <c r="BE125" s="168">
        <f t="shared" si="4"/>
        <v>0</v>
      </c>
      <c r="BF125" s="168">
        <f t="shared" si="5"/>
        <v>0</v>
      </c>
      <c r="BG125" s="168">
        <f t="shared" si="6"/>
        <v>0</v>
      </c>
      <c r="BH125" s="168">
        <f t="shared" si="7"/>
        <v>0</v>
      </c>
      <c r="BI125" s="168">
        <f t="shared" si="8"/>
        <v>0</v>
      </c>
      <c r="BJ125" s="14" t="s">
        <v>126</v>
      </c>
      <c r="BK125" s="168">
        <f t="shared" si="9"/>
        <v>0</v>
      </c>
      <c r="BL125" s="14" t="s">
        <v>125</v>
      </c>
      <c r="BM125" s="167" t="s">
        <v>132</v>
      </c>
    </row>
    <row r="126" spans="1:65" s="2" customFormat="1" ht="21.75" customHeight="1">
      <c r="A126" s="29"/>
      <c r="B126" s="157"/>
      <c r="C126" s="158" t="s">
        <v>125</v>
      </c>
      <c r="D126" s="158" t="s">
        <v>121</v>
      </c>
      <c r="E126" s="285" t="s">
        <v>133</v>
      </c>
      <c r="F126" s="286" t="s">
        <v>134</v>
      </c>
      <c r="G126" s="287" t="s">
        <v>124</v>
      </c>
      <c r="H126" s="288">
        <v>1000</v>
      </c>
      <c r="I126" s="160"/>
      <c r="J126" s="161">
        <f t="shared" si="0"/>
        <v>0</v>
      </c>
      <c r="K126" s="162"/>
      <c r="L126" s="30"/>
      <c r="M126" s="163" t="s">
        <v>1</v>
      </c>
      <c r="N126" s="164" t="s">
        <v>39</v>
      </c>
      <c r="O126" s="54"/>
      <c r="P126" s="165">
        <f t="shared" si="1"/>
        <v>0</v>
      </c>
      <c r="Q126" s="165">
        <v>0</v>
      </c>
      <c r="R126" s="165">
        <f t="shared" si="2"/>
        <v>0</v>
      </c>
      <c r="S126" s="165">
        <v>0.08</v>
      </c>
      <c r="T126" s="166">
        <f t="shared" si="3"/>
        <v>80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7" t="s">
        <v>125</v>
      </c>
      <c r="AT126" s="167" t="s">
        <v>121</v>
      </c>
      <c r="AU126" s="167" t="s">
        <v>126</v>
      </c>
      <c r="AY126" s="14" t="s">
        <v>119</v>
      </c>
      <c r="BE126" s="168">
        <f t="shared" si="4"/>
        <v>0</v>
      </c>
      <c r="BF126" s="168">
        <f t="shared" si="5"/>
        <v>0</v>
      </c>
      <c r="BG126" s="168">
        <f t="shared" si="6"/>
        <v>0</v>
      </c>
      <c r="BH126" s="168">
        <f t="shared" si="7"/>
        <v>0</v>
      </c>
      <c r="BI126" s="168">
        <f t="shared" si="8"/>
        <v>0</v>
      </c>
      <c r="BJ126" s="14" t="s">
        <v>126</v>
      </c>
      <c r="BK126" s="168">
        <f t="shared" si="9"/>
        <v>0</v>
      </c>
      <c r="BL126" s="14" t="s">
        <v>125</v>
      </c>
      <c r="BM126" s="167" t="s">
        <v>135</v>
      </c>
    </row>
    <row r="127" spans="1:65" s="2" customFormat="1" ht="21.75" customHeight="1">
      <c r="A127" s="29"/>
      <c r="B127" s="157"/>
      <c r="C127" s="158" t="s">
        <v>136</v>
      </c>
      <c r="D127" s="158" t="s">
        <v>121</v>
      </c>
      <c r="E127" s="285" t="s">
        <v>137</v>
      </c>
      <c r="F127" s="286" t="s">
        <v>138</v>
      </c>
      <c r="G127" s="287" t="s">
        <v>124</v>
      </c>
      <c r="H127" s="288">
        <v>480</v>
      </c>
      <c r="I127" s="160"/>
      <c r="J127" s="161">
        <f t="shared" si="0"/>
        <v>0</v>
      </c>
      <c r="K127" s="162"/>
      <c r="L127" s="30"/>
      <c r="M127" s="163" t="s">
        <v>1</v>
      </c>
      <c r="N127" s="164" t="s">
        <v>39</v>
      </c>
      <c r="O127" s="54"/>
      <c r="P127" s="165">
        <f t="shared" si="1"/>
        <v>0</v>
      </c>
      <c r="Q127" s="165">
        <v>0</v>
      </c>
      <c r="R127" s="165">
        <f t="shared" si="2"/>
        <v>0</v>
      </c>
      <c r="S127" s="165">
        <v>0.09</v>
      </c>
      <c r="T127" s="166">
        <f t="shared" si="3"/>
        <v>43.199999999999996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7" t="s">
        <v>125</v>
      </c>
      <c r="AT127" s="167" t="s">
        <v>121</v>
      </c>
      <c r="AU127" s="167" t="s">
        <v>126</v>
      </c>
      <c r="AY127" s="14" t="s">
        <v>119</v>
      </c>
      <c r="BE127" s="168">
        <f t="shared" si="4"/>
        <v>0</v>
      </c>
      <c r="BF127" s="168">
        <f t="shared" si="5"/>
        <v>0</v>
      </c>
      <c r="BG127" s="168">
        <f t="shared" si="6"/>
        <v>0</v>
      </c>
      <c r="BH127" s="168">
        <f t="shared" si="7"/>
        <v>0</v>
      </c>
      <c r="BI127" s="168">
        <f t="shared" si="8"/>
        <v>0</v>
      </c>
      <c r="BJ127" s="14" t="s">
        <v>126</v>
      </c>
      <c r="BK127" s="168">
        <f t="shared" si="9"/>
        <v>0</v>
      </c>
      <c r="BL127" s="14" t="s">
        <v>125</v>
      </c>
      <c r="BM127" s="167" t="s">
        <v>139</v>
      </c>
    </row>
    <row r="128" spans="1:65" s="2" customFormat="1" ht="21.75" customHeight="1">
      <c r="A128" s="29"/>
      <c r="B128" s="157"/>
      <c r="C128" s="158" t="s">
        <v>140</v>
      </c>
      <c r="D128" s="158" t="s">
        <v>121</v>
      </c>
      <c r="E128" s="285" t="s">
        <v>141</v>
      </c>
      <c r="F128" s="286" t="s">
        <v>142</v>
      </c>
      <c r="G128" s="287" t="s">
        <v>124</v>
      </c>
      <c r="H128" s="288">
        <v>520</v>
      </c>
      <c r="I128" s="160"/>
      <c r="J128" s="161">
        <f t="shared" si="0"/>
        <v>0</v>
      </c>
      <c r="K128" s="162"/>
      <c r="L128" s="30"/>
      <c r="M128" s="163" t="s">
        <v>1</v>
      </c>
      <c r="N128" s="164" t="s">
        <v>39</v>
      </c>
      <c r="O128" s="54"/>
      <c r="P128" s="165">
        <f t="shared" si="1"/>
        <v>0</v>
      </c>
      <c r="Q128" s="165">
        <v>0</v>
      </c>
      <c r="R128" s="165">
        <f t="shared" si="2"/>
        <v>0</v>
      </c>
      <c r="S128" s="165">
        <v>0.36</v>
      </c>
      <c r="T128" s="166">
        <f t="shared" si="3"/>
        <v>187.2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7" t="s">
        <v>125</v>
      </c>
      <c r="AT128" s="167" t="s">
        <v>121</v>
      </c>
      <c r="AU128" s="167" t="s">
        <v>126</v>
      </c>
      <c r="AY128" s="14" t="s">
        <v>119</v>
      </c>
      <c r="BE128" s="168">
        <f t="shared" si="4"/>
        <v>0</v>
      </c>
      <c r="BF128" s="168">
        <f t="shared" si="5"/>
        <v>0</v>
      </c>
      <c r="BG128" s="168">
        <f t="shared" si="6"/>
        <v>0</v>
      </c>
      <c r="BH128" s="168">
        <f t="shared" si="7"/>
        <v>0</v>
      </c>
      <c r="BI128" s="168">
        <f t="shared" si="8"/>
        <v>0</v>
      </c>
      <c r="BJ128" s="14" t="s">
        <v>126</v>
      </c>
      <c r="BK128" s="168">
        <f t="shared" si="9"/>
        <v>0</v>
      </c>
      <c r="BL128" s="14" t="s">
        <v>125</v>
      </c>
      <c r="BM128" s="167" t="s">
        <v>143</v>
      </c>
    </row>
    <row r="129" spans="1:65" s="2" customFormat="1" ht="21.75" customHeight="1">
      <c r="A129" s="29"/>
      <c r="B129" s="157"/>
      <c r="C129" s="158" t="s">
        <v>144</v>
      </c>
      <c r="D129" s="158" t="s">
        <v>121</v>
      </c>
      <c r="E129" s="285" t="s">
        <v>145</v>
      </c>
      <c r="F129" s="286" t="s">
        <v>146</v>
      </c>
      <c r="G129" s="287" t="s">
        <v>124</v>
      </c>
      <c r="H129" s="288">
        <v>520</v>
      </c>
      <c r="I129" s="160"/>
      <c r="J129" s="161">
        <f t="shared" si="0"/>
        <v>0</v>
      </c>
      <c r="K129" s="162"/>
      <c r="L129" s="30"/>
      <c r="M129" s="163" t="s">
        <v>1</v>
      </c>
      <c r="N129" s="164" t="s">
        <v>39</v>
      </c>
      <c r="O129" s="54"/>
      <c r="P129" s="165">
        <f t="shared" si="1"/>
        <v>0</v>
      </c>
      <c r="Q129" s="165">
        <v>0</v>
      </c>
      <c r="R129" s="165">
        <f t="shared" si="2"/>
        <v>0</v>
      </c>
      <c r="S129" s="165">
        <v>0.5</v>
      </c>
      <c r="T129" s="166">
        <f t="shared" si="3"/>
        <v>260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7" t="s">
        <v>125</v>
      </c>
      <c r="AT129" s="167" t="s">
        <v>121</v>
      </c>
      <c r="AU129" s="167" t="s">
        <v>126</v>
      </c>
      <c r="AY129" s="14" t="s">
        <v>119</v>
      </c>
      <c r="BE129" s="168">
        <f t="shared" si="4"/>
        <v>0</v>
      </c>
      <c r="BF129" s="168">
        <f t="shared" si="5"/>
        <v>0</v>
      </c>
      <c r="BG129" s="168">
        <f t="shared" si="6"/>
        <v>0</v>
      </c>
      <c r="BH129" s="168">
        <f t="shared" si="7"/>
        <v>0</v>
      </c>
      <c r="BI129" s="168">
        <f t="shared" si="8"/>
        <v>0</v>
      </c>
      <c r="BJ129" s="14" t="s">
        <v>126</v>
      </c>
      <c r="BK129" s="168">
        <f t="shared" si="9"/>
        <v>0</v>
      </c>
      <c r="BL129" s="14" t="s">
        <v>125</v>
      </c>
      <c r="BM129" s="167" t="s">
        <v>147</v>
      </c>
    </row>
    <row r="130" spans="1:65" s="2" customFormat="1" ht="21.75" customHeight="1">
      <c r="A130" s="29"/>
      <c r="B130" s="157"/>
      <c r="C130" s="158" t="s">
        <v>148</v>
      </c>
      <c r="D130" s="158" t="s">
        <v>121</v>
      </c>
      <c r="E130" s="285" t="s">
        <v>149</v>
      </c>
      <c r="F130" s="286" t="s">
        <v>150</v>
      </c>
      <c r="G130" s="287" t="s">
        <v>151</v>
      </c>
      <c r="H130" s="288">
        <v>192</v>
      </c>
      <c r="I130" s="160"/>
      <c r="J130" s="161">
        <f t="shared" si="0"/>
        <v>0</v>
      </c>
      <c r="K130" s="162"/>
      <c r="L130" s="30"/>
      <c r="M130" s="163" t="s">
        <v>1</v>
      </c>
      <c r="N130" s="164" t="s">
        <v>39</v>
      </c>
      <c r="O130" s="54"/>
      <c r="P130" s="165">
        <f t="shared" si="1"/>
        <v>0</v>
      </c>
      <c r="Q130" s="165">
        <v>0</v>
      </c>
      <c r="R130" s="165">
        <f t="shared" si="2"/>
        <v>0</v>
      </c>
      <c r="S130" s="165">
        <v>0</v>
      </c>
      <c r="T130" s="166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7" t="s">
        <v>125</v>
      </c>
      <c r="AT130" s="167" t="s">
        <v>121</v>
      </c>
      <c r="AU130" s="167" t="s">
        <v>126</v>
      </c>
      <c r="AY130" s="14" t="s">
        <v>119</v>
      </c>
      <c r="BE130" s="168">
        <f t="shared" si="4"/>
        <v>0</v>
      </c>
      <c r="BF130" s="168">
        <f t="shared" si="5"/>
        <v>0</v>
      </c>
      <c r="BG130" s="168">
        <f t="shared" si="6"/>
        <v>0</v>
      </c>
      <c r="BH130" s="168">
        <f t="shared" si="7"/>
        <v>0</v>
      </c>
      <c r="BI130" s="168">
        <f t="shared" si="8"/>
        <v>0</v>
      </c>
      <c r="BJ130" s="14" t="s">
        <v>126</v>
      </c>
      <c r="BK130" s="168">
        <f t="shared" si="9"/>
        <v>0</v>
      </c>
      <c r="BL130" s="14" t="s">
        <v>125</v>
      </c>
      <c r="BM130" s="167" t="s">
        <v>152</v>
      </c>
    </row>
    <row r="131" spans="1:65" s="2" customFormat="1" ht="21.75" customHeight="1">
      <c r="A131" s="29"/>
      <c r="B131" s="157"/>
      <c r="C131" s="158" t="s">
        <v>12</v>
      </c>
      <c r="D131" s="158" t="s">
        <v>121</v>
      </c>
      <c r="E131" s="285" t="s">
        <v>153</v>
      </c>
      <c r="F131" s="286" t="s">
        <v>154</v>
      </c>
      <c r="G131" s="287" t="s">
        <v>151</v>
      </c>
      <c r="H131" s="288">
        <v>10</v>
      </c>
      <c r="I131" s="160"/>
      <c r="J131" s="161">
        <f t="shared" si="0"/>
        <v>0</v>
      </c>
      <c r="K131" s="162"/>
      <c r="L131" s="30"/>
      <c r="M131" s="163" t="s">
        <v>1</v>
      </c>
      <c r="N131" s="164" t="s">
        <v>39</v>
      </c>
      <c r="O131" s="54"/>
      <c r="P131" s="165">
        <f t="shared" si="1"/>
        <v>0</v>
      </c>
      <c r="Q131" s="165">
        <v>0</v>
      </c>
      <c r="R131" s="165">
        <f t="shared" si="2"/>
        <v>0</v>
      </c>
      <c r="S131" s="165">
        <v>0</v>
      </c>
      <c r="T131" s="166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7" t="s">
        <v>125</v>
      </c>
      <c r="AT131" s="167" t="s">
        <v>121</v>
      </c>
      <c r="AU131" s="167" t="s">
        <v>126</v>
      </c>
      <c r="AY131" s="14" t="s">
        <v>119</v>
      </c>
      <c r="BE131" s="168">
        <f t="shared" si="4"/>
        <v>0</v>
      </c>
      <c r="BF131" s="168">
        <f t="shared" si="5"/>
        <v>0</v>
      </c>
      <c r="BG131" s="168">
        <f t="shared" si="6"/>
        <v>0</v>
      </c>
      <c r="BH131" s="168">
        <f t="shared" si="7"/>
        <v>0</v>
      </c>
      <c r="BI131" s="168">
        <f t="shared" si="8"/>
        <v>0</v>
      </c>
      <c r="BJ131" s="14" t="s">
        <v>126</v>
      </c>
      <c r="BK131" s="168">
        <f t="shared" si="9"/>
        <v>0</v>
      </c>
      <c r="BL131" s="14" t="s">
        <v>125</v>
      </c>
      <c r="BM131" s="167" t="s">
        <v>155</v>
      </c>
    </row>
    <row r="132" spans="1:65" s="2" customFormat="1" ht="33" customHeight="1">
      <c r="A132" s="29"/>
      <c r="B132" s="157"/>
      <c r="C132" s="158" t="s">
        <v>156</v>
      </c>
      <c r="D132" s="158" t="s">
        <v>121</v>
      </c>
      <c r="E132" s="285" t="s">
        <v>157</v>
      </c>
      <c r="F132" s="286" t="s">
        <v>158</v>
      </c>
      <c r="G132" s="287" t="s">
        <v>151</v>
      </c>
      <c r="H132" s="288">
        <v>404</v>
      </c>
      <c r="I132" s="160"/>
      <c r="J132" s="161">
        <f>ROUND(I132*H132,2)</f>
        <v>0</v>
      </c>
      <c r="K132" s="162"/>
      <c r="L132" s="30"/>
      <c r="M132" s="163" t="s">
        <v>1</v>
      </c>
      <c r="N132" s="164" t="s">
        <v>39</v>
      </c>
      <c r="O132" s="54"/>
      <c r="P132" s="165">
        <f t="shared" si="1"/>
        <v>0</v>
      </c>
      <c r="Q132" s="165">
        <v>0</v>
      </c>
      <c r="R132" s="165">
        <f t="shared" si="2"/>
        <v>0</v>
      </c>
      <c r="S132" s="165">
        <v>0</v>
      </c>
      <c r="T132" s="166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7" t="s">
        <v>125</v>
      </c>
      <c r="AT132" s="167" t="s">
        <v>121</v>
      </c>
      <c r="AU132" s="167" t="s">
        <v>126</v>
      </c>
      <c r="AY132" s="14" t="s">
        <v>119</v>
      </c>
      <c r="BE132" s="168">
        <f t="shared" si="4"/>
        <v>0</v>
      </c>
      <c r="BF132" s="168">
        <f t="shared" si="5"/>
        <v>0</v>
      </c>
      <c r="BG132" s="168">
        <f t="shared" si="6"/>
        <v>0</v>
      </c>
      <c r="BH132" s="168">
        <f t="shared" si="7"/>
        <v>0</v>
      </c>
      <c r="BI132" s="168">
        <f t="shared" si="8"/>
        <v>0</v>
      </c>
      <c r="BJ132" s="14" t="s">
        <v>126</v>
      </c>
      <c r="BK132" s="168">
        <f t="shared" si="9"/>
        <v>0</v>
      </c>
      <c r="BL132" s="14" t="s">
        <v>125</v>
      </c>
      <c r="BM132" s="167" t="s">
        <v>159</v>
      </c>
    </row>
    <row r="133" spans="1:65" s="2" customFormat="1" ht="21.75" customHeight="1">
      <c r="A133" s="29"/>
      <c r="B133" s="157"/>
      <c r="C133" s="158" t="s">
        <v>160</v>
      </c>
      <c r="D133" s="158" t="s">
        <v>121</v>
      </c>
      <c r="E133" s="285" t="s">
        <v>161</v>
      </c>
      <c r="F133" s="286" t="s">
        <v>162</v>
      </c>
      <c r="G133" s="287" t="s">
        <v>151</v>
      </c>
      <c r="H133" s="288">
        <v>202</v>
      </c>
      <c r="I133" s="160"/>
      <c r="J133" s="161">
        <f t="shared" si="0"/>
        <v>0</v>
      </c>
      <c r="K133" s="162"/>
      <c r="L133" s="30"/>
      <c r="M133" s="163" t="s">
        <v>1</v>
      </c>
      <c r="N133" s="164" t="s">
        <v>39</v>
      </c>
      <c r="O133" s="54"/>
      <c r="P133" s="165">
        <f t="shared" si="1"/>
        <v>0</v>
      </c>
      <c r="Q133" s="165">
        <v>0</v>
      </c>
      <c r="R133" s="165">
        <f t="shared" si="2"/>
        <v>0</v>
      </c>
      <c r="S133" s="165">
        <v>0</v>
      </c>
      <c r="T133" s="166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7" t="s">
        <v>125</v>
      </c>
      <c r="AT133" s="167" t="s">
        <v>121</v>
      </c>
      <c r="AU133" s="167" t="s">
        <v>126</v>
      </c>
      <c r="AY133" s="14" t="s">
        <v>119</v>
      </c>
      <c r="BE133" s="168">
        <f t="shared" si="4"/>
        <v>0</v>
      </c>
      <c r="BF133" s="168">
        <f t="shared" si="5"/>
        <v>0</v>
      </c>
      <c r="BG133" s="168">
        <f t="shared" si="6"/>
        <v>0</v>
      </c>
      <c r="BH133" s="168">
        <f t="shared" si="7"/>
        <v>0</v>
      </c>
      <c r="BI133" s="168">
        <f t="shared" si="8"/>
        <v>0</v>
      </c>
      <c r="BJ133" s="14" t="s">
        <v>126</v>
      </c>
      <c r="BK133" s="168">
        <f t="shared" si="9"/>
        <v>0</v>
      </c>
      <c r="BL133" s="14" t="s">
        <v>125</v>
      </c>
      <c r="BM133" s="167" t="s">
        <v>163</v>
      </c>
    </row>
    <row r="134" spans="1:65" s="2" customFormat="1" ht="21.75" customHeight="1">
      <c r="A134" s="29"/>
      <c r="B134" s="157"/>
      <c r="C134" s="158" t="s">
        <v>164</v>
      </c>
      <c r="D134" s="158" t="s">
        <v>121</v>
      </c>
      <c r="E134" s="285" t="s">
        <v>165</v>
      </c>
      <c r="F134" s="286" t="s">
        <v>166</v>
      </c>
      <c r="G134" s="287" t="s">
        <v>151</v>
      </c>
      <c r="H134" s="288">
        <v>202</v>
      </c>
      <c r="I134" s="160"/>
      <c r="J134" s="161">
        <f t="shared" si="0"/>
        <v>0</v>
      </c>
      <c r="K134" s="162"/>
      <c r="L134" s="30"/>
      <c r="M134" s="163" t="s">
        <v>1</v>
      </c>
      <c r="N134" s="164" t="s">
        <v>39</v>
      </c>
      <c r="O134" s="54"/>
      <c r="P134" s="165">
        <f t="shared" si="1"/>
        <v>0</v>
      </c>
      <c r="Q134" s="165">
        <v>0</v>
      </c>
      <c r="R134" s="165">
        <f t="shared" si="2"/>
        <v>0</v>
      </c>
      <c r="S134" s="165">
        <v>0</v>
      </c>
      <c r="T134" s="166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7" t="s">
        <v>125</v>
      </c>
      <c r="AT134" s="167" t="s">
        <v>121</v>
      </c>
      <c r="AU134" s="167" t="s">
        <v>126</v>
      </c>
      <c r="AY134" s="14" t="s">
        <v>119</v>
      </c>
      <c r="BE134" s="168">
        <f t="shared" si="4"/>
        <v>0</v>
      </c>
      <c r="BF134" s="168">
        <f t="shared" si="5"/>
        <v>0</v>
      </c>
      <c r="BG134" s="168">
        <f t="shared" si="6"/>
        <v>0</v>
      </c>
      <c r="BH134" s="168">
        <f t="shared" si="7"/>
        <v>0</v>
      </c>
      <c r="BI134" s="168">
        <f t="shared" si="8"/>
        <v>0</v>
      </c>
      <c r="BJ134" s="14" t="s">
        <v>126</v>
      </c>
      <c r="BK134" s="168">
        <f t="shared" si="9"/>
        <v>0</v>
      </c>
      <c r="BL134" s="14" t="s">
        <v>125</v>
      </c>
      <c r="BM134" s="167" t="s">
        <v>167</v>
      </c>
    </row>
    <row r="135" spans="1:65" s="2" customFormat="1" ht="33" customHeight="1">
      <c r="A135" s="29"/>
      <c r="B135" s="157"/>
      <c r="C135" s="158" t="s">
        <v>168</v>
      </c>
      <c r="D135" s="158" t="s">
        <v>121</v>
      </c>
      <c r="E135" s="285" t="s">
        <v>169</v>
      </c>
      <c r="F135" s="286" t="s">
        <v>170</v>
      </c>
      <c r="G135" s="287" t="s">
        <v>151</v>
      </c>
      <c r="H135" s="288">
        <v>301</v>
      </c>
      <c r="I135" s="160"/>
      <c r="J135" s="161">
        <f>ROUND(I135*H135,2)</f>
        <v>0</v>
      </c>
      <c r="K135" s="162"/>
      <c r="L135" s="30"/>
      <c r="M135" s="163" t="s">
        <v>1</v>
      </c>
      <c r="N135" s="164" t="s">
        <v>39</v>
      </c>
      <c r="O135" s="54"/>
      <c r="P135" s="165">
        <f t="shared" si="1"/>
        <v>0</v>
      </c>
      <c r="Q135" s="165">
        <v>0</v>
      </c>
      <c r="R135" s="165">
        <f t="shared" si="2"/>
        <v>0</v>
      </c>
      <c r="S135" s="165">
        <v>0</v>
      </c>
      <c r="T135" s="166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7" t="s">
        <v>125</v>
      </c>
      <c r="AT135" s="167" t="s">
        <v>121</v>
      </c>
      <c r="AU135" s="167" t="s">
        <v>126</v>
      </c>
      <c r="AY135" s="14" t="s">
        <v>119</v>
      </c>
      <c r="BE135" s="168">
        <f t="shared" si="4"/>
        <v>0</v>
      </c>
      <c r="BF135" s="168">
        <f t="shared" si="5"/>
        <v>0</v>
      </c>
      <c r="BG135" s="168">
        <f t="shared" si="6"/>
        <v>0</v>
      </c>
      <c r="BH135" s="168">
        <f t="shared" si="7"/>
        <v>0</v>
      </c>
      <c r="BI135" s="168">
        <f t="shared" si="8"/>
        <v>0</v>
      </c>
      <c r="BJ135" s="14" t="s">
        <v>126</v>
      </c>
      <c r="BK135" s="168">
        <f t="shared" si="9"/>
        <v>0</v>
      </c>
      <c r="BL135" s="14" t="s">
        <v>125</v>
      </c>
      <c r="BM135" s="167" t="s">
        <v>171</v>
      </c>
    </row>
    <row r="136" spans="1:65" s="2" customFormat="1" ht="21.75" customHeight="1">
      <c r="A136" s="29"/>
      <c r="B136" s="157"/>
      <c r="C136" s="158" t="s">
        <v>172</v>
      </c>
      <c r="D136" s="158" t="s">
        <v>121</v>
      </c>
      <c r="E136" s="285" t="s">
        <v>161</v>
      </c>
      <c r="F136" s="286" t="s">
        <v>162</v>
      </c>
      <c r="G136" s="287" t="s">
        <v>151</v>
      </c>
      <c r="H136" s="288">
        <v>301</v>
      </c>
      <c r="I136" s="160"/>
      <c r="J136" s="161">
        <f t="shared" si="0"/>
        <v>0</v>
      </c>
      <c r="K136" s="162"/>
      <c r="L136" s="30"/>
      <c r="M136" s="163" t="s">
        <v>1</v>
      </c>
      <c r="N136" s="164" t="s">
        <v>39</v>
      </c>
      <c r="O136" s="54"/>
      <c r="P136" s="165">
        <f t="shared" si="1"/>
        <v>0</v>
      </c>
      <c r="Q136" s="165">
        <v>0</v>
      </c>
      <c r="R136" s="165">
        <f t="shared" si="2"/>
        <v>0</v>
      </c>
      <c r="S136" s="165">
        <v>0</v>
      </c>
      <c r="T136" s="166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7" t="s">
        <v>125</v>
      </c>
      <c r="AT136" s="167" t="s">
        <v>121</v>
      </c>
      <c r="AU136" s="167" t="s">
        <v>126</v>
      </c>
      <c r="AY136" s="14" t="s">
        <v>119</v>
      </c>
      <c r="BE136" s="168">
        <f t="shared" si="4"/>
        <v>0</v>
      </c>
      <c r="BF136" s="168">
        <f t="shared" si="5"/>
        <v>0</v>
      </c>
      <c r="BG136" s="168">
        <f t="shared" si="6"/>
        <v>0</v>
      </c>
      <c r="BH136" s="168">
        <f t="shared" si="7"/>
        <v>0</v>
      </c>
      <c r="BI136" s="168">
        <f t="shared" si="8"/>
        <v>0</v>
      </c>
      <c r="BJ136" s="14" t="s">
        <v>126</v>
      </c>
      <c r="BK136" s="168">
        <f t="shared" si="9"/>
        <v>0</v>
      </c>
      <c r="BL136" s="14" t="s">
        <v>125</v>
      </c>
      <c r="BM136" s="167" t="s">
        <v>173</v>
      </c>
    </row>
    <row r="137" spans="1:65" s="2" customFormat="1" ht="33" customHeight="1">
      <c r="A137" s="29"/>
      <c r="B137" s="157"/>
      <c r="C137" s="158" t="s">
        <v>174</v>
      </c>
      <c r="D137" s="158" t="s">
        <v>121</v>
      </c>
      <c r="E137" s="285" t="s">
        <v>175</v>
      </c>
      <c r="F137" s="286" t="s">
        <v>176</v>
      </c>
      <c r="G137" s="287" t="s">
        <v>151</v>
      </c>
      <c r="H137" s="288">
        <v>503</v>
      </c>
      <c r="I137" s="160"/>
      <c r="J137" s="161">
        <f t="shared" si="0"/>
        <v>0</v>
      </c>
      <c r="K137" s="162"/>
      <c r="L137" s="30"/>
      <c r="M137" s="163" t="s">
        <v>1</v>
      </c>
      <c r="N137" s="164" t="s">
        <v>39</v>
      </c>
      <c r="O137" s="54"/>
      <c r="P137" s="165">
        <f t="shared" si="1"/>
        <v>0</v>
      </c>
      <c r="Q137" s="165">
        <v>0</v>
      </c>
      <c r="R137" s="165">
        <f t="shared" si="2"/>
        <v>0</v>
      </c>
      <c r="S137" s="165">
        <v>0</v>
      </c>
      <c r="T137" s="166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7" t="s">
        <v>125</v>
      </c>
      <c r="AT137" s="167" t="s">
        <v>121</v>
      </c>
      <c r="AU137" s="167" t="s">
        <v>126</v>
      </c>
      <c r="AY137" s="14" t="s">
        <v>119</v>
      </c>
      <c r="BE137" s="168">
        <f t="shared" si="4"/>
        <v>0</v>
      </c>
      <c r="BF137" s="168">
        <f t="shared" si="5"/>
        <v>0</v>
      </c>
      <c r="BG137" s="168">
        <f t="shared" si="6"/>
        <v>0</v>
      </c>
      <c r="BH137" s="168">
        <f t="shared" si="7"/>
        <v>0</v>
      </c>
      <c r="BI137" s="168">
        <f t="shared" si="8"/>
        <v>0</v>
      </c>
      <c r="BJ137" s="14" t="s">
        <v>126</v>
      </c>
      <c r="BK137" s="168">
        <f t="shared" si="9"/>
        <v>0</v>
      </c>
      <c r="BL137" s="14" t="s">
        <v>125</v>
      </c>
      <c r="BM137" s="167" t="s">
        <v>177</v>
      </c>
    </row>
    <row r="138" spans="1:65" s="2" customFormat="1" ht="33" customHeight="1">
      <c r="A138" s="29"/>
      <c r="B138" s="157"/>
      <c r="C138" s="158" t="s">
        <v>178</v>
      </c>
      <c r="D138" s="158" t="s">
        <v>121</v>
      </c>
      <c r="E138" s="285" t="s">
        <v>179</v>
      </c>
      <c r="F138" s="286" t="s">
        <v>180</v>
      </c>
      <c r="G138" s="287" t="s">
        <v>124</v>
      </c>
      <c r="H138" s="288">
        <v>520</v>
      </c>
      <c r="I138" s="160"/>
      <c r="J138" s="161">
        <f t="shared" si="0"/>
        <v>0</v>
      </c>
      <c r="K138" s="162"/>
      <c r="L138" s="30"/>
      <c r="M138" s="163" t="s">
        <v>1</v>
      </c>
      <c r="N138" s="164" t="s">
        <v>39</v>
      </c>
      <c r="O138" s="54"/>
      <c r="P138" s="165">
        <f t="shared" si="1"/>
        <v>0</v>
      </c>
      <c r="Q138" s="165">
        <v>0</v>
      </c>
      <c r="R138" s="165">
        <f t="shared" si="2"/>
        <v>0</v>
      </c>
      <c r="S138" s="165">
        <v>0</v>
      </c>
      <c r="T138" s="166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7" t="s">
        <v>125</v>
      </c>
      <c r="AT138" s="167" t="s">
        <v>121</v>
      </c>
      <c r="AU138" s="167" t="s">
        <v>126</v>
      </c>
      <c r="AY138" s="14" t="s">
        <v>119</v>
      </c>
      <c r="BE138" s="168">
        <f t="shared" si="4"/>
        <v>0</v>
      </c>
      <c r="BF138" s="168">
        <f t="shared" si="5"/>
        <v>0</v>
      </c>
      <c r="BG138" s="168">
        <f t="shared" si="6"/>
        <v>0</v>
      </c>
      <c r="BH138" s="168">
        <f t="shared" si="7"/>
        <v>0</v>
      </c>
      <c r="BI138" s="168">
        <f t="shared" si="8"/>
        <v>0</v>
      </c>
      <c r="BJ138" s="14" t="s">
        <v>126</v>
      </c>
      <c r="BK138" s="168">
        <f t="shared" si="9"/>
        <v>0</v>
      </c>
      <c r="BL138" s="14" t="s">
        <v>125</v>
      </c>
      <c r="BM138" s="167" t="s">
        <v>181</v>
      </c>
    </row>
    <row r="139" spans="1:65" s="2" customFormat="1" ht="16.5" customHeight="1">
      <c r="A139" s="29"/>
      <c r="B139" s="157"/>
      <c r="C139" s="158" t="s">
        <v>182</v>
      </c>
      <c r="D139" s="158" t="s">
        <v>121</v>
      </c>
      <c r="E139" s="285" t="s">
        <v>183</v>
      </c>
      <c r="F139" s="286" t="s">
        <v>184</v>
      </c>
      <c r="G139" s="287" t="s">
        <v>151</v>
      </c>
      <c r="H139" s="288">
        <v>104</v>
      </c>
      <c r="I139" s="160"/>
      <c r="J139" s="161">
        <f t="shared" si="0"/>
        <v>0</v>
      </c>
      <c r="K139" s="162"/>
      <c r="L139" s="30"/>
      <c r="M139" s="163" t="s">
        <v>1</v>
      </c>
      <c r="N139" s="164" t="s">
        <v>39</v>
      </c>
      <c r="O139" s="54"/>
      <c r="P139" s="165">
        <f t="shared" si="1"/>
        <v>0</v>
      </c>
      <c r="Q139" s="165">
        <v>0</v>
      </c>
      <c r="R139" s="165">
        <f t="shared" si="2"/>
        <v>0</v>
      </c>
      <c r="S139" s="165">
        <v>0</v>
      </c>
      <c r="T139" s="166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7" t="s">
        <v>125</v>
      </c>
      <c r="AT139" s="167" t="s">
        <v>121</v>
      </c>
      <c r="AU139" s="167" t="s">
        <v>126</v>
      </c>
      <c r="AY139" s="14" t="s">
        <v>119</v>
      </c>
      <c r="BE139" s="168">
        <f t="shared" si="4"/>
        <v>0</v>
      </c>
      <c r="BF139" s="168">
        <f t="shared" si="5"/>
        <v>0</v>
      </c>
      <c r="BG139" s="168">
        <f t="shared" si="6"/>
        <v>0</v>
      </c>
      <c r="BH139" s="168">
        <f t="shared" si="7"/>
        <v>0</v>
      </c>
      <c r="BI139" s="168">
        <f t="shared" si="8"/>
        <v>0</v>
      </c>
      <c r="BJ139" s="14" t="s">
        <v>126</v>
      </c>
      <c r="BK139" s="168">
        <f t="shared" si="9"/>
        <v>0</v>
      </c>
      <c r="BL139" s="14" t="s">
        <v>125</v>
      </c>
      <c r="BM139" s="167" t="s">
        <v>185</v>
      </c>
    </row>
    <row r="140" spans="1:65" s="2" customFormat="1" ht="21.75" customHeight="1">
      <c r="A140" s="29"/>
      <c r="B140" s="157"/>
      <c r="C140" s="158" t="s">
        <v>186</v>
      </c>
      <c r="D140" s="158" t="s">
        <v>121</v>
      </c>
      <c r="E140" s="285" t="s">
        <v>187</v>
      </c>
      <c r="F140" s="286" t="s">
        <v>188</v>
      </c>
      <c r="G140" s="287" t="s">
        <v>151</v>
      </c>
      <c r="H140" s="288">
        <v>208</v>
      </c>
      <c r="I140" s="160"/>
      <c r="J140" s="161">
        <f t="shared" si="0"/>
        <v>0</v>
      </c>
      <c r="K140" s="162"/>
      <c r="L140" s="30"/>
      <c r="M140" s="163" t="s">
        <v>1</v>
      </c>
      <c r="N140" s="164" t="s">
        <v>39</v>
      </c>
      <c r="O140" s="54"/>
      <c r="P140" s="165">
        <f t="shared" si="1"/>
        <v>0</v>
      </c>
      <c r="Q140" s="165">
        <v>0</v>
      </c>
      <c r="R140" s="165">
        <f t="shared" si="2"/>
        <v>0</v>
      </c>
      <c r="S140" s="165">
        <v>0</v>
      </c>
      <c r="T140" s="166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7" t="s">
        <v>125</v>
      </c>
      <c r="AT140" s="167" t="s">
        <v>121</v>
      </c>
      <c r="AU140" s="167" t="s">
        <v>126</v>
      </c>
      <c r="AY140" s="14" t="s">
        <v>119</v>
      </c>
      <c r="BE140" s="168">
        <f t="shared" si="4"/>
        <v>0</v>
      </c>
      <c r="BF140" s="168">
        <f t="shared" si="5"/>
        <v>0</v>
      </c>
      <c r="BG140" s="168">
        <f t="shared" si="6"/>
        <v>0</v>
      </c>
      <c r="BH140" s="168">
        <f t="shared" si="7"/>
        <v>0</v>
      </c>
      <c r="BI140" s="168">
        <f t="shared" si="8"/>
        <v>0</v>
      </c>
      <c r="BJ140" s="14" t="s">
        <v>126</v>
      </c>
      <c r="BK140" s="168">
        <f t="shared" si="9"/>
        <v>0</v>
      </c>
      <c r="BL140" s="14" t="s">
        <v>125</v>
      </c>
      <c r="BM140" s="167" t="s">
        <v>189</v>
      </c>
    </row>
    <row r="141" spans="1:65" s="12" customFormat="1" ht="22.9" customHeight="1">
      <c r="B141" s="144"/>
      <c r="D141" s="145" t="s">
        <v>71</v>
      </c>
      <c r="E141" s="289" t="s">
        <v>12</v>
      </c>
      <c r="F141" s="289" t="s">
        <v>190</v>
      </c>
      <c r="G141" s="290"/>
      <c r="H141" s="290"/>
      <c r="I141" s="147"/>
      <c r="J141" s="156">
        <f>BK141</f>
        <v>0</v>
      </c>
      <c r="L141" s="144"/>
      <c r="M141" s="149"/>
      <c r="N141" s="150"/>
      <c r="O141" s="150"/>
      <c r="P141" s="151">
        <f>SUM(P142:P145)</f>
        <v>0</v>
      </c>
      <c r="Q141" s="150"/>
      <c r="R141" s="151">
        <f>SUM(R142:R145)</f>
        <v>0</v>
      </c>
      <c r="S141" s="150"/>
      <c r="T141" s="152">
        <f>SUM(T142:T145)</f>
        <v>167.20000000000002</v>
      </c>
      <c r="AR141" s="145" t="s">
        <v>80</v>
      </c>
      <c r="AT141" s="153" t="s">
        <v>71</v>
      </c>
      <c r="AU141" s="153" t="s">
        <v>80</v>
      </c>
      <c r="AY141" s="145" t="s">
        <v>119</v>
      </c>
      <c r="BK141" s="154">
        <f>SUM(BK142:BK145)</f>
        <v>0</v>
      </c>
    </row>
    <row r="142" spans="1:65" s="2" customFormat="1" ht="16.5" customHeight="1">
      <c r="A142" s="29"/>
      <c r="B142" s="157"/>
      <c r="C142" s="158" t="s">
        <v>191</v>
      </c>
      <c r="D142" s="158" t="s">
        <v>121</v>
      </c>
      <c r="E142" s="285" t="s">
        <v>192</v>
      </c>
      <c r="F142" s="286" t="s">
        <v>193</v>
      </c>
      <c r="G142" s="287" t="s">
        <v>151</v>
      </c>
      <c r="H142" s="288">
        <v>76</v>
      </c>
      <c r="I142" s="160"/>
      <c r="J142" s="161">
        <f>ROUND(I142*H142,2)</f>
        <v>0</v>
      </c>
      <c r="K142" s="162"/>
      <c r="L142" s="30"/>
      <c r="M142" s="163" t="s">
        <v>1</v>
      </c>
      <c r="N142" s="164" t="s">
        <v>39</v>
      </c>
      <c r="O142" s="54"/>
      <c r="P142" s="165">
        <f>O142*H142</f>
        <v>0</v>
      </c>
      <c r="Q142" s="165">
        <v>0</v>
      </c>
      <c r="R142" s="165">
        <f>Q142*H142</f>
        <v>0</v>
      </c>
      <c r="S142" s="165">
        <v>2.2000000000000002</v>
      </c>
      <c r="T142" s="166">
        <f>S142*H142</f>
        <v>167.20000000000002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7" t="s">
        <v>125</v>
      </c>
      <c r="AT142" s="167" t="s">
        <v>121</v>
      </c>
      <c r="AU142" s="167" t="s">
        <v>126</v>
      </c>
      <c r="AY142" s="14" t="s">
        <v>119</v>
      </c>
      <c r="BE142" s="168">
        <f>IF(N142="základná",J142,0)</f>
        <v>0</v>
      </c>
      <c r="BF142" s="168">
        <f>IF(N142="znížená",J142,0)</f>
        <v>0</v>
      </c>
      <c r="BG142" s="168">
        <f>IF(N142="zákl. prenesená",J142,0)</f>
        <v>0</v>
      </c>
      <c r="BH142" s="168">
        <f>IF(N142="zníž. prenesená",J142,0)</f>
        <v>0</v>
      </c>
      <c r="BI142" s="168">
        <f>IF(N142="nulová",J142,0)</f>
        <v>0</v>
      </c>
      <c r="BJ142" s="14" t="s">
        <v>126</v>
      </c>
      <c r="BK142" s="168">
        <f>ROUND(I142*H142,2)</f>
        <v>0</v>
      </c>
      <c r="BL142" s="14" t="s">
        <v>125</v>
      </c>
      <c r="BM142" s="167" t="s">
        <v>194</v>
      </c>
    </row>
    <row r="143" spans="1:65" s="2" customFormat="1" ht="21.75" customHeight="1">
      <c r="A143" s="29"/>
      <c r="B143" s="157"/>
      <c r="C143" s="158" t="s">
        <v>7</v>
      </c>
      <c r="D143" s="158" t="s">
        <v>121</v>
      </c>
      <c r="E143" s="285" t="s">
        <v>195</v>
      </c>
      <c r="F143" s="286" t="s">
        <v>196</v>
      </c>
      <c r="G143" s="287" t="s">
        <v>197</v>
      </c>
      <c r="H143" s="288">
        <v>900.4</v>
      </c>
      <c r="I143" s="160"/>
      <c r="J143" s="161">
        <f>ROUND(I143*H143,2)</f>
        <v>0</v>
      </c>
      <c r="K143" s="162"/>
      <c r="L143" s="30"/>
      <c r="M143" s="163" t="s">
        <v>1</v>
      </c>
      <c r="N143" s="164" t="s">
        <v>39</v>
      </c>
      <c r="O143" s="54"/>
      <c r="P143" s="165">
        <f>O143*H143</f>
        <v>0</v>
      </c>
      <c r="Q143" s="165">
        <v>0</v>
      </c>
      <c r="R143" s="165">
        <f>Q143*H143</f>
        <v>0</v>
      </c>
      <c r="S143" s="165">
        <v>0</v>
      </c>
      <c r="T143" s="166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7" t="s">
        <v>125</v>
      </c>
      <c r="AT143" s="167" t="s">
        <v>121</v>
      </c>
      <c r="AU143" s="167" t="s">
        <v>126</v>
      </c>
      <c r="AY143" s="14" t="s">
        <v>119</v>
      </c>
      <c r="BE143" s="168">
        <f>IF(N143="základná",J143,0)</f>
        <v>0</v>
      </c>
      <c r="BF143" s="168">
        <f>IF(N143="znížená",J143,0)</f>
        <v>0</v>
      </c>
      <c r="BG143" s="168">
        <f>IF(N143="zákl. prenesená",J143,0)</f>
        <v>0</v>
      </c>
      <c r="BH143" s="168">
        <f>IF(N143="zníž. prenesená",J143,0)</f>
        <v>0</v>
      </c>
      <c r="BI143" s="168">
        <f>IF(N143="nulová",J143,0)</f>
        <v>0</v>
      </c>
      <c r="BJ143" s="14" t="s">
        <v>126</v>
      </c>
      <c r="BK143" s="168">
        <f>ROUND(I143*H143,2)</f>
        <v>0</v>
      </c>
      <c r="BL143" s="14" t="s">
        <v>125</v>
      </c>
      <c r="BM143" s="167" t="s">
        <v>198</v>
      </c>
    </row>
    <row r="144" spans="1:65" s="2" customFormat="1" ht="21.75" customHeight="1">
      <c r="A144" s="29"/>
      <c r="B144" s="157"/>
      <c r="C144" s="158" t="s">
        <v>199</v>
      </c>
      <c r="D144" s="158" t="s">
        <v>121</v>
      </c>
      <c r="E144" s="285" t="s">
        <v>200</v>
      </c>
      <c r="F144" s="286" t="s">
        <v>201</v>
      </c>
      <c r="G144" s="287" t="s">
        <v>197</v>
      </c>
      <c r="H144" s="288">
        <v>473.2</v>
      </c>
      <c r="I144" s="160"/>
      <c r="J144" s="161">
        <f>ROUND(I144*H144,2)</f>
        <v>0</v>
      </c>
      <c r="K144" s="162"/>
      <c r="L144" s="30"/>
      <c r="M144" s="163" t="s">
        <v>1</v>
      </c>
      <c r="N144" s="164" t="s">
        <v>39</v>
      </c>
      <c r="O144" s="54"/>
      <c r="P144" s="165">
        <f>O144*H144</f>
        <v>0</v>
      </c>
      <c r="Q144" s="165">
        <v>0</v>
      </c>
      <c r="R144" s="165">
        <f>Q144*H144</f>
        <v>0</v>
      </c>
      <c r="S144" s="165">
        <v>0</v>
      </c>
      <c r="T144" s="166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7" t="s">
        <v>125</v>
      </c>
      <c r="AT144" s="167" t="s">
        <v>121</v>
      </c>
      <c r="AU144" s="167" t="s">
        <v>126</v>
      </c>
      <c r="AY144" s="14" t="s">
        <v>119</v>
      </c>
      <c r="BE144" s="168">
        <f>IF(N144="základná",J144,0)</f>
        <v>0</v>
      </c>
      <c r="BF144" s="168">
        <f>IF(N144="znížená",J144,0)</f>
        <v>0</v>
      </c>
      <c r="BG144" s="168">
        <f>IF(N144="zákl. prenesená",J144,0)</f>
        <v>0</v>
      </c>
      <c r="BH144" s="168">
        <f>IF(N144="zníž. prenesená",J144,0)</f>
        <v>0</v>
      </c>
      <c r="BI144" s="168">
        <f>IF(N144="nulová",J144,0)</f>
        <v>0</v>
      </c>
      <c r="BJ144" s="14" t="s">
        <v>126</v>
      </c>
      <c r="BK144" s="168">
        <f>ROUND(I144*H144,2)</f>
        <v>0</v>
      </c>
      <c r="BL144" s="14" t="s">
        <v>125</v>
      </c>
      <c r="BM144" s="167" t="s">
        <v>202</v>
      </c>
    </row>
    <row r="145" spans="1:65" s="2" customFormat="1" ht="21.75" customHeight="1">
      <c r="A145" s="29"/>
      <c r="B145" s="157"/>
      <c r="C145" s="158" t="s">
        <v>203</v>
      </c>
      <c r="D145" s="158" t="s">
        <v>121</v>
      </c>
      <c r="E145" s="285" t="s">
        <v>204</v>
      </c>
      <c r="F145" s="286" t="s">
        <v>205</v>
      </c>
      <c r="G145" s="287" t="s">
        <v>197</v>
      </c>
      <c r="H145" s="288">
        <v>427.2</v>
      </c>
      <c r="I145" s="160"/>
      <c r="J145" s="161">
        <f>ROUND(I145*H145,2)</f>
        <v>0</v>
      </c>
      <c r="K145" s="162"/>
      <c r="L145" s="30"/>
      <c r="M145" s="163" t="s">
        <v>1</v>
      </c>
      <c r="N145" s="164" t="s">
        <v>39</v>
      </c>
      <c r="O145" s="54"/>
      <c r="P145" s="165">
        <f>O145*H145</f>
        <v>0</v>
      </c>
      <c r="Q145" s="165">
        <v>0</v>
      </c>
      <c r="R145" s="165">
        <f>Q145*H145</f>
        <v>0</v>
      </c>
      <c r="S145" s="165">
        <v>0</v>
      </c>
      <c r="T145" s="166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7" t="s">
        <v>125</v>
      </c>
      <c r="AT145" s="167" t="s">
        <v>121</v>
      </c>
      <c r="AU145" s="167" t="s">
        <v>126</v>
      </c>
      <c r="AY145" s="14" t="s">
        <v>119</v>
      </c>
      <c r="BE145" s="168">
        <f>IF(N145="základná",J145,0)</f>
        <v>0</v>
      </c>
      <c r="BF145" s="168">
        <f>IF(N145="znížená",J145,0)</f>
        <v>0</v>
      </c>
      <c r="BG145" s="168">
        <f>IF(N145="zákl. prenesená",J145,0)</f>
        <v>0</v>
      </c>
      <c r="BH145" s="168">
        <f>IF(N145="zníž. prenesená",J145,0)</f>
        <v>0</v>
      </c>
      <c r="BI145" s="168">
        <f>IF(N145="nulová",J145,0)</f>
        <v>0</v>
      </c>
      <c r="BJ145" s="14" t="s">
        <v>126</v>
      </c>
      <c r="BK145" s="168">
        <f>ROUND(I145*H145,2)</f>
        <v>0</v>
      </c>
      <c r="BL145" s="14" t="s">
        <v>125</v>
      </c>
      <c r="BM145" s="167" t="s">
        <v>206</v>
      </c>
    </row>
    <row r="146" spans="1:65" s="12" customFormat="1" ht="25.9" customHeight="1">
      <c r="B146" s="144"/>
      <c r="D146" s="145" t="s">
        <v>71</v>
      </c>
      <c r="E146" s="291" t="s">
        <v>207</v>
      </c>
      <c r="F146" s="291" t="s">
        <v>208</v>
      </c>
      <c r="G146" s="290"/>
      <c r="H146" s="290"/>
      <c r="I146" s="147"/>
      <c r="J146" s="148">
        <f>BK146</f>
        <v>0</v>
      </c>
      <c r="L146" s="144"/>
      <c r="M146" s="149"/>
      <c r="N146" s="150"/>
      <c r="O146" s="150"/>
      <c r="P146" s="151">
        <f>SUM(P147:P148)</f>
        <v>0</v>
      </c>
      <c r="Q146" s="150"/>
      <c r="R146" s="151">
        <f>SUM(R147:R148)</f>
        <v>0</v>
      </c>
      <c r="S146" s="150"/>
      <c r="T146" s="152">
        <f>SUM(T147:T148)</f>
        <v>0</v>
      </c>
      <c r="AR146" s="145" t="s">
        <v>136</v>
      </c>
      <c r="AT146" s="153" t="s">
        <v>71</v>
      </c>
      <c r="AU146" s="153" t="s">
        <v>72</v>
      </c>
      <c r="AY146" s="145" t="s">
        <v>119</v>
      </c>
      <c r="BK146" s="154">
        <f>SUM(BK147:BK148)</f>
        <v>0</v>
      </c>
    </row>
    <row r="147" spans="1:65" s="2" customFormat="1" ht="21.75" customHeight="1">
      <c r="A147" s="29"/>
      <c r="B147" s="157"/>
      <c r="C147" s="158" t="s">
        <v>209</v>
      </c>
      <c r="D147" s="158" t="s">
        <v>121</v>
      </c>
      <c r="E147" s="285" t="s">
        <v>210</v>
      </c>
      <c r="F147" s="286" t="s">
        <v>211</v>
      </c>
      <c r="G147" s="287" t="s">
        <v>212</v>
      </c>
      <c r="H147" s="288">
        <v>1</v>
      </c>
      <c r="I147" s="160"/>
      <c r="J147" s="161">
        <f>ROUND(I147*H147,2)</f>
        <v>0</v>
      </c>
      <c r="K147" s="162"/>
      <c r="L147" s="30"/>
      <c r="M147" s="163" t="s">
        <v>1</v>
      </c>
      <c r="N147" s="164" t="s">
        <v>39</v>
      </c>
      <c r="O147" s="54"/>
      <c r="P147" s="165">
        <f>O147*H147</f>
        <v>0</v>
      </c>
      <c r="Q147" s="165">
        <v>0</v>
      </c>
      <c r="R147" s="165">
        <f>Q147*H147</f>
        <v>0</v>
      </c>
      <c r="S147" s="165">
        <v>0</v>
      </c>
      <c r="T147" s="166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7" t="s">
        <v>213</v>
      </c>
      <c r="AT147" s="167" t="s">
        <v>121</v>
      </c>
      <c r="AU147" s="167" t="s">
        <v>80</v>
      </c>
      <c r="AY147" s="14" t="s">
        <v>119</v>
      </c>
      <c r="BE147" s="168">
        <f>IF(N147="základná",J147,0)</f>
        <v>0</v>
      </c>
      <c r="BF147" s="168">
        <f>IF(N147="znížená",J147,0)</f>
        <v>0</v>
      </c>
      <c r="BG147" s="168">
        <f>IF(N147="zákl. prenesená",J147,0)</f>
        <v>0</v>
      </c>
      <c r="BH147" s="168">
        <f>IF(N147="zníž. prenesená",J147,0)</f>
        <v>0</v>
      </c>
      <c r="BI147" s="168">
        <f>IF(N147="nulová",J147,0)</f>
        <v>0</v>
      </c>
      <c r="BJ147" s="14" t="s">
        <v>126</v>
      </c>
      <c r="BK147" s="168">
        <f>ROUND(I147*H147,2)</f>
        <v>0</v>
      </c>
      <c r="BL147" s="14" t="s">
        <v>213</v>
      </c>
      <c r="BM147" s="167" t="s">
        <v>214</v>
      </c>
    </row>
    <row r="148" spans="1:65" s="2" customFormat="1" ht="16.5" customHeight="1">
      <c r="A148" s="29"/>
      <c r="B148" s="157"/>
      <c r="C148" s="158" t="s">
        <v>215</v>
      </c>
      <c r="D148" s="158" t="s">
        <v>121</v>
      </c>
      <c r="E148" s="285" t="s">
        <v>216</v>
      </c>
      <c r="F148" s="286" t="s">
        <v>217</v>
      </c>
      <c r="G148" s="287" t="s">
        <v>212</v>
      </c>
      <c r="H148" s="288">
        <v>1</v>
      </c>
      <c r="I148" s="160"/>
      <c r="J148" s="161">
        <f>ROUND(I148*H148,2)</f>
        <v>0</v>
      </c>
      <c r="K148" s="162"/>
      <c r="L148" s="30"/>
      <c r="M148" s="169" t="s">
        <v>1</v>
      </c>
      <c r="N148" s="170" t="s">
        <v>39</v>
      </c>
      <c r="O148" s="171"/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7" t="s">
        <v>213</v>
      </c>
      <c r="AT148" s="167" t="s">
        <v>121</v>
      </c>
      <c r="AU148" s="167" t="s">
        <v>80</v>
      </c>
      <c r="AY148" s="14" t="s">
        <v>119</v>
      </c>
      <c r="BE148" s="168">
        <f>IF(N148="základná",J148,0)</f>
        <v>0</v>
      </c>
      <c r="BF148" s="168">
        <f>IF(N148="znížená",J148,0)</f>
        <v>0</v>
      </c>
      <c r="BG148" s="168">
        <f>IF(N148="zákl. prenesená",J148,0)</f>
        <v>0</v>
      </c>
      <c r="BH148" s="168">
        <f>IF(N148="zníž. prenesená",J148,0)</f>
        <v>0</v>
      </c>
      <c r="BI148" s="168">
        <f>IF(N148="nulová",J148,0)</f>
        <v>0</v>
      </c>
      <c r="BJ148" s="14" t="s">
        <v>126</v>
      </c>
      <c r="BK148" s="168">
        <f>ROUND(I148*H148,2)</f>
        <v>0</v>
      </c>
      <c r="BL148" s="14" t="s">
        <v>213</v>
      </c>
      <c r="BM148" s="167" t="s">
        <v>218</v>
      </c>
    </row>
    <row r="149" spans="1:65" s="2" customFormat="1" ht="6.95" customHeight="1">
      <c r="A149" s="29"/>
      <c r="B149" s="43"/>
      <c r="C149" s="44"/>
      <c r="D149" s="44"/>
      <c r="E149" s="44"/>
      <c r="F149" s="44"/>
      <c r="G149" s="44"/>
      <c r="H149" s="44"/>
      <c r="I149" s="116"/>
      <c r="J149" s="44"/>
      <c r="K149" s="44"/>
      <c r="L149" s="30"/>
      <c r="M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</row>
  </sheetData>
  <sheetProtection algorithmName="SHA-512" hashValue="8UUldp62Y3jJoe6bcmHesRme54xzMSIqBRCAQjZuQpkvcR4wisbt6PqBegQ6jFCcCRBrIWa9TQseOSJvH9lD2Q==" saltValue="p6tiwe3kWvJIsnanyjXVqQ==" spinCount="100000" sheet="1" objects="1" scenarios="1"/>
  <autoFilter ref="C119:K148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14"/>
  <sheetViews>
    <sheetView topLeftCell="A77" workbookViewId="0">
      <selection activeCell="J131" sqref="J131"/>
    </sheetView>
  </sheetViews>
  <sheetFormatPr defaultRowHeight="11.25"/>
  <cols>
    <col min="1" max="1" width="8.33203125" style="187" customWidth="1"/>
    <col min="2" max="2" width="1.1640625" style="187" customWidth="1"/>
    <col min="3" max="3" width="4.1640625" style="187" customWidth="1"/>
    <col min="4" max="4" width="4.33203125" style="187" customWidth="1"/>
    <col min="5" max="5" width="17.1640625" style="187" customWidth="1"/>
    <col min="6" max="6" width="50.83203125" style="187" customWidth="1"/>
    <col min="7" max="7" width="7.5" style="187" customWidth="1"/>
    <col min="8" max="8" width="14" style="187" customWidth="1"/>
    <col min="9" max="9" width="15.83203125" style="187" customWidth="1"/>
    <col min="10" max="10" width="22.33203125" style="187" customWidth="1"/>
    <col min="11" max="11" width="22.33203125" style="187" hidden="1" customWidth="1"/>
    <col min="12" max="12" width="9.33203125" style="187" customWidth="1"/>
    <col min="13" max="13" width="10.83203125" style="187" hidden="1" customWidth="1"/>
    <col min="14" max="14" width="9.33203125" style="187"/>
    <col min="15" max="20" width="14.1640625" style="187" hidden="1" customWidth="1"/>
    <col min="21" max="21" width="16.33203125" style="187" hidden="1" customWidth="1"/>
    <col min="22" max="22" width="12.33203125" style="187" customWidth="1"/>
    <col min="23" max="23" width="16.33203125" style="187" customWidth="1"/>
    <col min="24" max="24" width="12.33203125" style="187" customWidth="1"/>
    <col min="25" max="25" width="15" style="187" customWidth="1"/>
    <col min="26" max="26" width="11" style="187" customWidth="1"/>
    <col min="27" max="27" width="15" style="187" customWidth="1"/>
    <col min="28" max="28" width="16.33203125" style="187" customWidth="1"/>
    <col min="29" max="29" width="11" style="187" customWidth="1"/>
    <col min="30" max="30" width="15" style="187" customWidth="1"/>
    <col min="31" max="31" width="16.33203125" style="187" customWidth="1"/>
    <col min="32" max="16384" width="9.33203125" style="187"/>
  </cols>
  <sheetData>
    <row r="2" spans="1:46" ht="36.950000000000003" customHeight="1">
      <c r="L2" s="340" t="s">
        <v>5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14" t="s">
        <v>467</v>
      </c>
    </row>
    <row r="3" spans="1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72</v>
      </c>
    </row>
    <row r="4" spans="1:46" ht="24.95" customHeight="1">
      <c r="B4" s="17"/>
      <c r="D4" s="18" t="s">
        <v>93</v>
      </c>
      <c r="L4" s="17"/>
      <c r="M4" s="91" t="s">
        <v>8</v>
      </c>
      <c r="AT4" s="14" t="s">
        <v>3</v>
      </c>
    </row>
    <row r="5" spans="1:46" ht="6.95" customHeight="1">
      <c r="B5" s="17"/>
      <c r="L5" s="17"/>
    </row>
    <row r="6" spans="1:46" ht="12" customHeight="1">
      <c r="B6" s="17"/>
      <c r="D6" s="191" t="s">
        <v>14</v>
      </c>
      <c r="L6" s="17"/>
    </row>
    <row r="7" spans="1:46" ht="16.5" customHeight="1">
      <c r="B7" s="17"/>
      <c r="E7" s="380" t="str">
        <f>'[1]Rekapitulácia stavby'!K6</f>
        <v>Oddychová zóna v areáli ŠD UKF Zobor</v>
      </c>
      <c r="F7" s="381"/>
      <c r="G7" s="381"/>
      <c r="H7" s="381"/>
      <c r="L7" s="17"/>
    </row>
    <row r="8" spans="1:46" s="2" customFormat="1" ht="12" customHeight="1">
      <c r="A8" s="192"/>
      <c r="B8" s="30"/>
      <c r="C8" s="192"/>
      <c r="D8" s="191" t="s">
        <v>94</v>
      </c>
      <c r="E8" s="192"/>
      <c r="F8" s="192"/>
      <c r="G8" s="192"/>
      <c r="H8" s="192"/>
      <c r="I8" s="192"/>
      <c r="J8" s="192"/>
      <c r="K8" s="192"/>
      <c r="L8" s="38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</row>
    <row r="9" spans="1:46" s="2" customFormat="1" ht="16.5" customHeight="1">
      <c r="A9" s="192"/>
      <c r="B9" s="30"/>
      <c r="C9" s="192"/>
      <c r="D9" s="92"/>
      <c r="E9" s="395" t="s">
        <v>468</v>
      </c>
      <c r="F9" s="396"/>
      <c r="G9" s="396"/>
      <c r="H9" s="396"/>
      <c r="I9" s="92"/>
      <c r="J9" s="92"/>
      <c r="K9" s="192"/>
      <c r="L9" s="38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</row>
    <row r="10" spans="1:46" s="2" customFormat="1">
      <c r="A10" s="192"/>
      <c r="B10" s="30"/>
      <c r="C10" s="192"/>
      <c r="D10" s="92"/>
      <c r="E10" s="92"/>
      <c r="F10" s="92"/>
      <c r="G10" s="92"/>
      <c r="H10" s="92"/>
      <c r="I10" s="92"/>
      <c r="J10" s="92"/>
      <c r="K10" s="192"/>
      <c r="L10" s="38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</row>
    <row r="11" spans="1:46" s="2" customFormat="1" ht="12" customHeight="1">
      <c r="A11" s="192"/>
      <c r="B11" s="30"/>
      <c r="C11" s="192"/>
      <c r="D11" s="93" t="s">
        <v>16</v>
      </c>
      <c r="E11" s="92"/>
      <c r="F11" s="384" t="s">
        <v>1</v>
      </c>
      <c r="G11" s="92"/>
      <c r="H11" s="92"/>
      <c r="I11" s="93" t="s">
        <v>17</v>
      </c>
      <c r="J11" s="384" t="s">
        <v>1</v>
      </c>
      <c r="K11" s="192"/>
      <c r="L11" s="38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</row>
    <row r="12" spans="1:46" s="2" customFormat="1" ht="12" customHeight="1">
      <c r="A12" s="192"/>
      <c r="B12" s="30"/>
      <c r="C12" s="192"/>
      <c r="D12" s="93" t="s">
        <v>18</v>
      </c>
      <c r="E12" s="92"/>
      <c r="F12" s="384" t="s">
        <v>469</v>
      </c>
      <c r="G12" s="92"/>
      <c r="H12" s="92"/>
      <c r="I12" s="93" t="s">
        <v>20</v>
      </c>
      <c r="J12" s="383"/>
      <c r="K12" s="192"/>
      <c r="L12" s="38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</row>
    <row r="13" spans="1:46" s="2" customFormat="1" ht="10.9" customHeight="1">
      <c r="A13" s="192"/>
      <c r="B13" s="30"/>
      <c r="C13" s="192"/>
      <c r="D13" s="92"/>
      <c r="E13" s="92"/>
      <c r="F13" s="92"/>
      <c r="G13" s="92"/>
      <c r="H13" s="92"/>
      <c r="I13" s="92"/>
      <c r="J13" s="92"/>
      <c r="K13" s="192"/>
      <c r="L13" s="38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</row>
    <row r="14" spans="1:46" s="2" customFormat="1" ht="12" customHeight="1">
      <c r="A14" s="192"/>
      <c r="B14" s="30"/>
      <c r="C14" s="192"/>
      <c r="D14" s="93" t="s">
        <v>21</v>
      </c>
      <c r="E14" s="92"/>
      <c r="F14" s="92"/>
      <c r="G14" s="92"/>
      <c r="H14" s="92"/>
      <c r="I14" s="93" t="s">
        <v>22</v>
      </c>
      <c r="J14" s="384" t="str">
        <f>IF('[1]Rekapitulácia stavby'!AN10="","",'[1]Rekapitulácia stavby'!AN10)</f>
        <v/>
      </c>
      <c r="K14" s="192"/>
      <c r="L14" s="38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</row>
    <row r="15" spans="1:46" s="2" customFormat="1" ht="18" customHeight="1">
      <c r="A15" s="192"/>
      <c r="B15" s="30"/>
      <c r="C15" s="192"/>
      <c r="D15" s="92"/>
      <c r="E15" s="384" t="str">
        <f>IF('[1]Rekapitulácia stavby'!E11="","",'[1]Rekapitulácia stavby'!E11)</f>
        <v xml:space="preserve"> </v>
      </c>
      <c r="F15" s="92"/>
      <c r="G15" s="92"/>
      <c r="H15" s="92"/>
      <c r="I15" s="93" t="s">
        <v>24</v>
      </c>
      <c r="J15" s="384" t="str">
        <f>IF('[1]Rekapitulácia stavby'!AN11="","",'[1]Rekapitulácia stavby'!AN11)</f>
        <v/>
      </c>
      <c r="K15" s="192"/>
      <c r="L15" s="38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</row>
    <row r="16" spans="1:46" s="2" customFormat="1" ht="6.95" customHeight="1">
      <c r="A16" s="192"/>
      <c r="B16" s="30"/>
      <c r="C16" s="192"/>
      <c r="D16" s="92"/>
      <c r="E16" s="92"/>
      <c r="F16" s="92"/>
      <c r="G16" s="92"/>
      <c r="H16" s="92"/>
      <c r="I16" s="92"/>
      <c r="J16" s="92"/>
      <c r="K16" s="192"/>
      <c r="L16" s="38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</row>
    <row r="17" spans="1:31" s="2" customFormat="1" ht="12" customHeight="1">
      <c r="A17" s="192"/>
      <c r="B17" s="30"/>
      <c r="C17" s="192"/>
      <c r="D17" s="93" t="s">
        <v>25</v>
      </c>
      <c r="E17" s="92"/>
      <c r="F17" s="92"/>
      <c r="G17" s="92"/>
      <c r="H17" s="92"/>
      <c r="I17" s="93" t="s">
        <v>22</v>
      </c>
      <c r="J17" s="339" t="str">
        <f>'[1]Rekapitulácia stavby'!AN13</f>
        <v>Vyplň údaj</v>
      </c>
      <c r="K17" s="192"/>
      <c r="L17" s="38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</row>
    <row r="18" spans="1:31" s="2" customFormat="1" ht="18" customHeight="1">
      <c r="A18" s="192"/>
      <c r="B18" s="30"/>
      <c r="C18" s="192"/>
      <c r="D18" s="92"/>
      <c r="E18" s="382" t="str">
        <f>'[1]Rekapitulácia stavby'!E14</f>
        <v>Vyplň údaj</v>
      </c>
      <c r="F18" s="385"/>
      <c r="G18" s="385"/>
      <c r="H18" s="385"/>
      <c r="I18" s="93" t="s">
        <v>24</v>
      </c>
      <c r="J18" s="339" t="str">
        <f>'[1]Rekapitulácia stavby'!AN14</f>
        <v>Vyplň údaj</v>
      </c>
      <c r="K18" s="192"/>
      <c r="L18" s="38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</row>
    <row r="19" spans="1:31" s="2" customFormat="1" ht="6.95" customHeight="1">
      <c r="A19" s="192"/>
      <c r="B19" s="30"/>
      <c r="C19" s="192"/>
      <c r="D19" s="92"/>
      <c r="E19" s="92"/>
      <c r="F19" s="92"/>
      <c r="G19" s="92"/>
      <c r="H19" s="92"/>
      <c r="I19" s="92"/>
      <c r="J19" s="92"/>
      <c r="K19" s="192"/>
      <c r="L19" s="38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</row>
    <row r="20" spans="1:31" s="2" customFormat="1" ht="12" customHeight="1">
      <c r="A20" s="192"/>
      <c r="B20" s="30"/>
      <c r="C20" s="192"/>
      <c r="D20" s="93" t="s">
        <v>27</v>
      </c>
      <c r="E20" s="92"/>
      <c r="F20" s="92"/>
      <c r="G20" s="92"/>
      <c r="H20" s="92"/>
      <c r="I20" s="93" t="s">
        <v>22</v>
      </c>
      <c r="J20" s="384" t="s">
        <v>1</v>
      </c>
      <c r="K20" s="192"/>
      <c r="L20" s="38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</row>
    <row r="21" spans="1:31" s="2" customFormat="1" ht="18" customHeight="1">
      <c r="A21" s="192"/>
      <c r="B21" s="30"/>
      <c r="C21" s="192"/>
      <c r="D21" s="92"/>
      <c r="E21" s="384" t="s">
        <v>470</v>
      </c>
      <c r="F21" s="92"/>
      <c r="G21" s="92"/>
      <c r="H21" s="92"/>
      <c r="I21" s="93" t="s">
        <v>24</v>
      </c>
      <c r="J21" s="384" t="s">
        <v>1</v>
      </c>
      <c r="K21" s="192"/>
      <c r="L21" s="38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</row>
    <row r="22" spans="1:31" s="2" customFormat="1" ht="6.95" customHeight="1">
      <c r="A22" s="192"/>
      <c r="B22" s="30"/>
      <c r="C22" s="192"/>
      <c r="D22" s="92"/>
      <c r="E22" s="92"/>
      <c r="F22" s="92"/>
      <c r="G22" s="92"/>
      <c r="H22" s="92"/>
      <c r="I22" s="92"/>
      <c r="J22" s="92"/>
      <c r="K22" s="192"/>
      <c r="L22" s="38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</row>
    <row r="23" spans="1:31" s="2" customFormat="1" ht="12" customHeight="1">
      <c r="A23" s="192"/>
      <c r="B23" s="30"/>
      <c r="C23" s="192"/>
      <c r="D23" s="93" t="s">
        <v>30</v>
      </c>
      <c r="E23" s="92"/>
      <c r="F23" s="92"/>
      <c r="G23" s="92"/>
      <c r="H23" s="92"/>
      <c r="I23" s="93" t="s">
        <v>22</v>
      </c>
      <c r="J23" s="384" t="str">
        <f>IF('[1]Rekapitulácia stavby'!AN19="","",'[1]Rekapitulácia stavby'!AN19)</f>
        <v/>
      </c>
      <c r="K23" s="192"/>
      <c r="L23" s="38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</row>
    <row r="24" spans="1:31" s="2" customFormat="1" ht="18" customHeight="1">
      <c r="A24" s="192"/>
      <c r="B24" s="30"/>
      <c r="C24" s="192"/>
      <c r="D24" s="92"/>
      <c r="E24" s="384" t="str">
        <f>IF('[1]Rekapitulácia stavby'!E20="","",'[1]Rekapitulácia stavby'!E20)</f>
        <v xml:space="preserve"> </v>
      </c>
      <c r="F24" s="92"/>
      <c r="G24" s="92"/>
      <c r="H24" s="92"/>
      <c r="I24" s="93" t="s">
        <v>24</v>
      </c>
      <c r="J24" s="384" t="str">
        <f>IF('[1]Rekapitulácia stavby'!AN20="","",'[1]Rekapitulácia stavby'!AN20)</f>
        <v/>
      </c>
      <c r="K24" s="192"/>
      <c r="L24" s="38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</row>
    <row r="25" spans="1:31" s="2" customFormat="1" ht="6.95" customHeight="1">
      <c r="A25" s="192"/>
      <c r="B25" s="30"/>
      <c r="C25" s="192"/>
      <c r="D25" s="92"/>
      <c r="E25" s="92"/>
      <c r="F25" s="92"/>
      <c r="G25" s="92"/>
      <c r="H25" s="92"/>
      <c r="I25" s="92"/>
      <c r="J25" s="92"/>
      <c r="K25" s="192"/>
      <c r="L25" s="38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</row>
    <row r="26" spans="1:31" s="2" customFormat="1" ht="12" customHeight="1">
      <c r="A26" s="192"/>
      <c r="B26" s="30"/>
      <c r="C26" s="192"/>
      <c r="D26" s="93" t="s">
        <v>32</v>
      </c>
      <c r="E26" s="92"/>
      <c r="F26" s="92"/>
      <c r="G26" s="92"/>
      <c r="H26" s="92"/>
      <c r="I26" s="92"/>
      <c r="J26" s="92"/>
      <c r="K26" s="192"/>
      <c r="L26" s="38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</row>
    <row r="27" spans="1:31" s="8" customFormat="1" ht="16.5" customHeight="1">
      <c r="A27" s="94"/>
      <c r="B27" s="95"/>
      <c r="C27" s="94"/>
      <c r="D27" s="96"/>
      <c r="E27" s="386" t="s">
        <v>1</v>
      </c>
      <c r="F27" s="386"/>
      <c r="G27" s="386"/>
      <c r="H27" s="386"/>
      <c r="I27" s="96"/>
      <c r="J27" s="96"/>
      <c r="K27" s="94"/>
      <c r="L27" s="97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192"/>
      <c r="B28" s="30"/>
      <c r="C28" s="192"/>
      <c r="D28" s="92"/>
      <c r="E28" s="92"/>
      <c r="F28" s="92"/>
      <c r="G28" s="92"/>
      <c r="H28" s="92"/>
      <c r="I28" s="92"/>
      <c r="J28" s="92"/>
      <c r="K28" s="192"/>
      <c r="L28" s="38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</row>
    <row r="29" spans="1:31" s="2" customFormat="1" ht="6.95" customHeight="1">
      <c r="A29" s="192"/>
      <c r="B29" s="30"/>
      <c r="C29" s="192"/>
      <c r="D29" s="98"/>
      <c r="E29" s="98"/>
      <c r="F29" s="98"/>
      <c r="G29" s="98"/>
      <c r="H29" s="98"/>
      <c r="I29" s="98"/>
      <c r="J29" s="98"/>
      <c r="K29" s="62"/>
      <c r="L29" s="38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</row>
    <row r="30" spans="1:31" s="2" customFormat="1" ht="25.35" customHeight="1">
      <c r="A30" s="192"/>
      <c r="B30" s="30"/>
      <c r="C30" s="192"/>
      <c r="D30" s="387" t="s">
        <v>33</v>
      </c>
      <c r="E30" s="92"/>
      <c r="F30" s="92"/>
      <c r="G30" s="92"/>
      <c r="H30" s="92"/>
      <c r="I30" s="92"/>
      <c r="J30" s="388">
        <f>ROUND(J123, 2)</f>
        <v>0</v>
      </c>
      <c r="K30" s="192"/>
      <c r="L30" s="38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</row>
    <row r="31" spans="1:31" s="2" customFormat="1" ht="6.95" customHeight="1">
      <c r="A31" s="192"/>
      <c r="B31" s="30"/>
      <c r="C31" s="192"/>
      <c r="D31" s="98"/>
      <c r="E31" s="98"/>
      <c r="F31" s="98"/>
      <c r="G31" s="98"/>
      <c r="H31" s="98"/>
      <c r="I31" s="98"/>
      <c r="J31" s="98"/>
      <c r="K31" s="62"/>
      <c r="L31" s="38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</row>
    <row r="32" spans="1:31" s="2" customFormat="1" ht="14.45" customHeight="1">
      <c r="A32" s="192"/>
      <c r="B32" s="30"/>
      <c r="C32" s="192"/>
      <c r="D32" s="92"/>
      <c r="E32" s="92"/>
      <c r="F32" s="100" t="s">
        <v>35</v>
      </c>
      <c r="G32" s="92"/>
      <c r="H32" s="92"/>
      <c r="I32" s="100" t="s">
        <v>34</v>
      </c>
      <c r="J32" s="100" t="s">
        <v>36</v>
      </c>
      <c r="K32" s="192"/>
      <c r="L32" s="38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</row>
    <row r="33" spans="1:31" s="2" customFormat="1" ht="14.45" customHeight="1">
      <c r="A33" s="192"/>
      <c r="B33" s="30"/>
      <c r="C33" s="192"/>
      <c r="D33" s="389" t="s">
        <v>37</v>
      </c>
      <c r="E33" s="93" t="s">
        <v>38</v>
      </c>
      <c r="F33" s="390">
        <f>ROUND((SUM(BE123:BE213)),  2)</f>
        <v>0</v>
      </c>
      <c r="G33" s="92"/>
      <c r="H33" s="92"/>
      <c r="I33" s="103">
        <v>0.2</v>
      </c>
      <c r="J33" s="390">
        <f>ROUND(((SUM(BE123:BE213))*I33),  2)</f>
        <v>0</v>
      </c>
      <c r="K33" s="192"/>
      <c r="L33" s="38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</row>
    <row r="34" spans="1:31" s="2" customFormat="1" ht="14.45" customHeight="1">
      <c r="A34" s="192"/>
      <c r="B34" s="30"/>
      <c r="C34" s="192"/>
      <c r="D34" s="92"/>
      <c r="E34" s="93" t="s">
        <v>39</v>
      </c>
      <c r="F34" s="390">
        <f>ROUND((SUM(BF123:BF213)),  2)</f>
        <v>0</v>
      </c>
      <c r="G34" s="92"/>
      <c r="H34" s="92"/>
      <c r="I34" s="103">
        <v>0.2</v>
      </c>
      <c r="J34" s="390">
        <f>ROUND(((SUM(BF123:BF213))*I34),  2)</f>
        <v>0</v>
      </c>
      <c r="K34" s="192"/>
      <c r="L34" s="38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</row>
    <row r="35" spans="1:31" s="2" customFormat="1" ht="14.45" hidden="1" customHeight="1">
      <c r="A35" s="192"/>
      <c r="B35" s="30"/>
      <c r="C35" s="192"/>
      <c r="D35" s="92"/>
      <c r="E35" s="93" t="s">
        <v>40</v>
      </c>
      <c r="F35" s="390">
        <f>ROUND((SUM(BG123:BG213)),  2)</f>
        <v>0</v>
      </c>
      <c r="G35" s="92"/>
      <c r="H35" s="92"/>
      <c r="I35" s="103">
        <v>0.2</v>
      </c>
      <c r="J35" s="390">
        <f>0</f>
        <v>0</v>
      </c>
      <c r="K35" s="192"/>
      <c r="L35" s="38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</row>
    <row r="36" spans="1:31" s="2" customFormat="1" ht="14.45" hidden="1" customHeight="1">
      <c r="A36" s="192"/>
      <c r="B36" s="30"/>
      <c r="C36" s="192"/>
      <c r="D36" s="92"/>
      <c r="E36" s="93" t="s">
        <v>41</v>
      </c>
      <c r="F36" s="390">
        <f>ROUND((SUM(BH123:BH213)),  2)</f>
        <v>0</v>
      </c>
      <c r="G36" s="92"/>
      <c r="H36" s="92"/>
      <c r="I36" s="103">
        <v>0.2</v>
      </c>
      <c r="J36" s="390">
        <f>0</f>
        <v>0</v>
      </c>
      <c r="K36" s="192"/>
      <c r="L36" s="38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</row>
    <row r="37" spans="1:31" s="2" customFormat="1" ht="14.45" hidden="1" customHeight="1">
      <c r="A37" s="192"/>
      <c r="B37" s="30"/>
      <c r="C37" s="192"/>
      <c r="D37" s="92"/>
      <c r="E37" s="93" t="s">
        <v>42</v>
      </c>
      <c r="F37" s="390">
        <f>ROUND((SUM(BI123:BI213)),  2)</f>
        <v>0</v>
      </c>
      <c r="G37" s="92"/>
      <c r="H37" s="92"/>
      <c r="I37" s="103">
        <v>0</v>
      </c>
      <c r="J37" s="390">
        <f>0</f>
        <v>0</v>
      </c>
      <c r="K37" s="192"/>
      <c r="L37" s="38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</row>
    <row r="38" spans="1:31" s="2" customFormat="1" ht="6.95" customHeight="1">
      <c r="A38" s="192"/>
      <c r="B38" s="30"/>
      <c r="C38" s="192"/>
      <c r="D38" s="92"/>
      <c r="E38" s="92"/>
      <c r="F38" s="92"/>
      <c r="G38" s="92"/>
      <c r="H38" s="92"/>
      <c r="I38" s="92"/>
      <c r="J38" s="92"/>
      <c r="K38" s="192"/>
      <c r="L38" s="38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</row>
    <row r="39" spans="1:31" s="2" customFormat="1" ht="25.35" customHeight="1">
      <c r="A39" s="192"/>
      <c r="B39" s="30"/>
      <c r="C39" s="104"/>
      <c r="D39" s="391" t="s">
        <v>43</v>
      </c>
      <c r="E39" s="108"/>
      <c r="F39" s="108"/>
      <c r="G39" s="392" t="s">
        <v>44</v>
      </c>
      <c r="H39" s="393" t="s">
        <v>45</v>
      </c>
      <c r="I39" s="108"/>
      <c r="J39" s="394">
        <f>SUM(J30:J37)</f>
        <v>0</v>
      </c>
      <c r="K39" s="110"/>
      <c r="L39" s="38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</row>
    <row r="40" spans="1:31" s="2" customFormat="1" ht="14.45" customHeight="1">
      <c r="A40" s="192"/>
      <c r="B40" s="30"/>
      <c r="C40" s="192"/>
      <c r="D40" s="192"/>
      <c r="E40" s="192"/>
      <c r="F40" s="192"/>
      <c r="G40" s="192"/>
      <c r="H40" s="192"/>
      <c r="I40" s="192"/>
      <c r="J40" s="192"/>
      <c r="K40" s="192"/>
      <c r="L40" s="38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</row>
    <row r="41" spans="1:31" ht="14.45" customHeight="1">
      <c r="B41" s="17"/>
      <c r="L41" s="17"/>
    </row>
    <row r="42" spans="1:31" ht="14.45" customHeight="1">
      <c r="B42" s="17"/>
      <c r="L42" s="17"/>
    </row>
    <row r="43" spans="1:31" ht="14.45" customHeight="1">
      <c r="B43" s="17"/>
      <c r="L43" s="17"/>
    </row>
    <row r="44" spans="1:31" ht="14.45" customHeight="1">
      <c r="B44" s="17"/>
      <c r="L44" s="17"/>
    </row>
    <row r="45" spans="1:31" ht="14.45" customHeight="1">
      <c r="B45" s="17"/>
      <c r="L45" s="17"/>
    </row>
    <row r="46" spans="1:31" ht="14.45" customHeight="1">
      <c r="B46" s="17"/>
      <c r="L46" s="17"/>
    </row>
    <row r="47" spans="1:31" ht="14.45" customHeight="1">
      <c r="B47" s="17"/>
      <c r="L47" s="17"/>
    </row>
    <row r="48" spans="1:31" ht="14.45" customHeight="1">
      <c r="B48" s="17"/>
      <c r="L48" s="17"/>
    </row>
    <row r="49" spans="1:31" ht="14.45" customHeight="1">
      <c r="B49" s="17"/>
      <c r="L49" s="17"/>
    </row>
    <row r="50" spans="1:31" s="2" customFormat="1" ht="14.45" customHeight="1">
      <c r="B50" s="38"/>
      <c r="D50" s="39" t="s">
        <v>46</v>
      </c>
      <c r="E50" s="40"/>
      <c r="F50" s="40"/>
      <c r="G50" s="39" t="s">
        <v>47</v>
      </c>
      <c r="H50" s="40"/>
      <c r="I50" s="40"/>
      <c r="J50" s="40"/>
      <c r="K50" s="40"/>
      <c r="L50" s="3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192"/>
      <c r="B61" s="30"/>
      <c r="C61" s="192"/>
      <c r="D61" s="41" t="s">
        <v>48</v>
      </c>
      <c r="E61" s="189"/>
      <c r="F61" s="112" t="s">
        <v>49</v>
      </c>
      <c r="G61" s="41" t="s">
        <v>48</v>
      </c>
      <c r="H61" s="189"/>
      <c r="I61" s="189"/>
      <c r="J61" s="114" t="s">
        <v>49</v>
      </c>
      <c r="K61" s="189"/>
      <c r="L61" s="38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192"/>
      <c r="B65" s="30"/>
      <c r="C65" s="192"/>
      <c r="D65" s="39" t="s">
        <v>50</v>
      </c>
      <c r="E65" s="42"/>
      <c r="F65" s="42"/>
      <c r="G65" s="39" t="s">
        <v>51</v>
      </c>
      <c r="H65" s="42"/>
      <c r="I65" s="42"/>
      <c r="J65" s="42"/>
      <c r="K65" s="42"/>
      <c r="L65" s="38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192"/>
      <c r="B76" s="30"/>
      <c r="C76" s="192"/>
      <c r="D76" s="41" t="s">
        <v>48</v>
      </c>
      <c r="E76" s="189"/>
      <c r="F76" s="112" t="s">
        <v>49</v>
      </c>
      <c r="G76" s="41" t="s">
        <v>48</v>
      </c>
      <c r="H76" s="189"/>
      <c r="I76" s="189"/>
      <c r="J76" s="114" t="s">
        <v>49</v>
      </c>
      <c r="K76" s="189"/>
      <c r="L76" s="38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</row>
    <row r="77" spans="1:31" s="2" customFormat="1" ht="14.45" customHeight="1">
      <c r="A77" s="192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</row>
    <row r="81" spans="1:47" s="2" customFormat="1" ht="6.95" hidden="1" customHeight="1">
      <c r="A81" s="192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</row>
    <row r="82" spans="1:47" s="2" customFormat="1" ht="24.95" hidden="1" customHeight="1">
      <c r="A82" s="192"/>
      <c r="B82" s="30"/>
      <c r="C82" s="18" t="s">
        <v>96</v>
      </c>
      <c r="D82" s="192"/>
      <c r="E82" s="192"/>
      <c r="F82" s="192"/>
      <c r="G82" s="192"/>
      <c r="H82" s="192"/>
      <c r="I82" s="192"/>
      <c r="J82" s="192"/>
      <c r="K82" s="192"/>
      <c r="L82" s="38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</row>
    <row r="83" spans="1:47" s="2" customFormat="1" ht="6.95" hidden="1" customHeight="1">
      <c r="A83" s="192"/>
      <c r="B83" s="30"/>
      <c r="C83" s="192"/>
      <c r="D83" s="192"/>
      <c r="E83" s="192"/>
      <c r="F83" s="192"/>
      <c r="G83" s="192"/>
      <c r="H83" s="192"/>
      <c r="I83" s="192"/>
      <c r="J83" s="192"/>
      <c r="K83" s="192"/>
      <c r="L83" s="38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</row>
    <row r="84" spans="1:47" s="2" customFormat="1" ht="12" hidden="1" customHeight="1">
      <c r="A84" s="192"/>
      <c r="B84" s="30"/>
      <c r="C84" s="191" t="s">
        <v>14</v>
      </c>
      <c r="D84" s="192"/>
      <c r="E84" s="192"/>
      <c r="F84" s="192"/>
      <c r="G84" s="192"/>
      <c r="H84" s="192"/>
      <c r="I84" s="192"/>
      <c r="J84" s="192"/>
      <c r="K84" s="192"/>
      <c r="L84" s="38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</row>
    <row r="85" spans="1:47" s="2" customFormat="1" ht="16.5" hidden="1" customHeight="1">
      <c r="A85" s="192"/>
      <c r="B85" s="30"/>
      <c r="C85" s="192"/>
      <c r="D85" s="192"/>
      <c r="E85" s="380" t="str">
        <f>E7</f>
        <v>Oddychová zóna v areáli ŠD UKF Zobor</v>
      </c>
      <c r="F85" s="381"/>
      <c r="G85" s="381"/>
      <c r="H85" s="381"/>
      <c r="I85" s="192"/>
      <c r="J85" s="192"/>
      <c r="K85" s="192"/>
      <c r="L85" s="38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</row>
    <row r="86" spans="1:47" s="2" customFormat="1" ht="12" hidden="1" customHeight="1">
      <c r="A86" s="192"/>
      <c r="B86" s="30"/>
      <c r="C86" s="191" t="s">
        <v>94</v>
      </c>
      <c r="D86" s="192"/>
      <c r="E86" s="192"/>
      <c r="F86" s="192"/>
      <c r="G86" s="192"/>
      <c r="H86" s="192"/>
      <c r="I86" s="192"/>
      <c r="J86" s="192"/>
      <c r="K86" s="192"/>
      <c r="L86" s="38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</row>
    <row r="87" spans="1:47" s="2" customFormat="1" ht="16.5" hidden="1" customHeight="1">
      <c r="A87" s="192"/>
      <c r="B87" s="30"/>
      <c r="C87" s="192"/>
      <c r="D87" s="192"/>
      <c r="E87" s="365" t="str">
        <f>E9</f>
        <v>SO 2 - Krajinné úpravy</v>
      </c>
      <c r="F87" s="379"/>
      <c r="G87" s="379"/>
      <c r="H87" s="379"/>
      <c r="I87" s="192"/>
      <c r="J87" s="192"/>
      <c r="K87" s="192"/>
      <c r="L87" s="38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</row>
    <row r="88" spans="1:47" s="2" customFormat="1" ht="6.95" hidden="1" customHeight="1">
      <c r="A88" s="192"/>
      <c r="B88" s="30"/>
      <c r="C88" s="192"/>
      <c r="D88" s="192"/>
      <c r="E88" s="192"/>
      <c r="F88" s="192"/>
      <c r="G88" s="192"/>
      <c r="H88" s="192"/>
      <c r="I88" s="192"/>
      <c r="J88" s="192"/>
      <c r="K88" s="192"/>
      <c r="L88" s="38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</row>
    <row r="89" spans="1:47" s="2" customFormat="1" ht="12" hidden="1" customHeight="1">
      <c r="A89" s="192"/>
      <c r="B89" s="30"/>
      <c r="C89" s="191" t="s">
        <v>18</v>
      </c>
      <c r="D89" s="192"/>
      <c r="E89" s="192"/>
      <c r="F89" s="186" t="str">
        <f>F12</f>
        <v>Nitra</v>
      </c>
      <c r="G89" s="192"/>
      <c r="H89" s="192"/>
      <c r="I89" s="191" t="s">
        <v>20</v>
      </c>
      <c r="J89" s="183" t="str">
        <f>IF(J12="","",J12)</f>
        <v/>
      </c>
      <c r="K89" s="192"/>
      <c r="L89" s="38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</row>
    <row r="90" spans="1:47" s="2" customFormat="1" ht="6.95" hidden="1" customHeight="1">
      <c r="A90" s="192"/>
      <c r="B90" s="30"/>
      <c r="C90" s="192"/>
      <c r="D90" s="192"/>
      <c r="E90" s="192"/>
      <c r="F90" s="192"/>
      <c r="G90" s="192"/>
      <c r="H90" s="192"/>
      <c r="I90" s="192"/>
      <c r="J90" s="192"/>
      <c r="K90" s="192"/>
      <c r="L90" s="38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</row>
    <row r="91" spans="1:47" s="2" customFormat="1" ht="15.2" hidden="1" customHeight="1">
      <c r="A91" s="192"/>
      <c r="B91" s="30"/>
      <c r="C91" s="191" t="s">
        <v>21</v>
      </c>
      <c r="D91" s="192"/>
      <c r="E91" s="192"/>
      <c r="F91" s="186" t="str">
        <f>E15</f>
        <v xml:space="preserve"> </v>
      </c>
      <c r="G91" s="192"/>
      <c r="H91" s="192"/>
      <c r="I91" s="191" t="s">
        <v>27</v>
      </c>
      <c r="J91" s="188" t="str">
        <f>E21</f>
        <v>Rudbeckia</v>
      </c>
      <c r="K91" s="192"/>
      <c r="L91" s="38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</row>
    <row r="92" spans="1:47" s="2" customFormat="1" ht="15.2" hidden="1" customHeight="1">
      <c r="A92" s="192"/>
      <c r="B92" s="30"/>
      <c r="C92" s="191" t="s">
        <v>25</v>
      </c>
      <c r="D92" s="192"/>
      <c r="E92" s="192"/>
      <c r="F92" s="186" t="str">
        <f>IF(E18="","",E18)</f>
        <v>Vyplň údaj</v>
      </c>
      <c r="G92" s="192"/>
      <c r="H92" s="192"/>
      <c r="I92" s="191" t="s">
        <v>30</v>
      </c>
      <c r="J92" s="188" t="str">
        <f>E24</f>
        <v xml:space="preserve"> </v>
      </c>
      <c r="K92" s="192"/>
      <c r="L92" s="38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</row>
    <row r="93" spans="1:47" s="2" customFormat="1" ht="10.35" hidden="1" customHeight="1">
      <c r="A93" s="192"/>
      <c r="B93" s="30"/>
      <c r="C93" s="192"/>
      <c r="D93" s="192"/>
      <c r="E93" s="192"/>
      <c r="F93" s="192"/>
      <c r="G93" s="192"/>
      <c r="H93" s="192"/>
      <c r="I93" s="192"/>
      <c r="J93" s="192"/>
      <c r="K93" s="192"/>
      <c r="L93" s="38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</row>
    <row r="94" spans="1:47" s="2" customFormat="1" ht="29.25" hidden="1" customHeight="1">
      <c r="A94" s="192"/>
      <c r="B94" s="30"/>
      <c r="C94" s="118" t="s">
        <v>97</v>
      </c>
      <c r="D94" s="104"/>
      <c r="E94" s="104"/>
      <c r="F94" s="104"/>
      <c r="G94" s="104"/>
      <c r="H94" s="104"/>
      <c r="I94" s="104"/>
      <c r="J94" s="120" t="s">
        <v>98</v>
      </c>
      <c r="K94" s="104"/>
      <c r="L94" s="38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</row>
    <row r="95" spans="1:47" s="2" customFormat="1" ht="10.35" hidden="1" customHeight="1">
      <c r="A95" s="192"/>
      <c r="B95" s="30"/>
      <c r="C95" s="192"/>
      <c r="D95" s="192"/>
      <c r="E95" s="192"/>
      <c r="F95" s="192"/>
      <c r="G95" s="192"/>
      <c r="H95" s="192"/>
      <c r="I95" s="192"/>
      <c r="J95" s="192"/>
      <c r="K95" s="192"/>
      <c r="L95" s="38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</row>
    <row r="96" spans="1:47" s="2" customFormat="1" ht="22.9" hidden="1" customHeight="1">
      <c r="A96" s="192"/>
      <c r="B96" s="30"/>
      <c r="C96" s="121" t="s">
        <v>99</v>
      </c>
      <c r="D96" s="192"/>
      <c r="E96" s="192"/>
      <c r="F96" s="192"/>
      <c r="G96" s="192"/>
      <c r="H96" s="192"/>
      <c r="I96" s="192"/>
      <c r="J96" s="185">
        <f>J123</f>
        <v>0</v>
      </c>
      <c r="K96" s="192"/>
      <c r="L96" s="38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U96" s="14" t="s">
        <v>100</v>
      </c>
    </row>
    <row r="97" spans="1:31" s="9" customFormat="1" ht="24.95" hidden="1" customHeight="1">
      <c r="B97" s="122"/>
      <c r="D97" s="123" t="s">
        <v>471</v>
      </c>
      <c r="E97" s="124"/>
      <c r="F97" s="124"/>
      <c r="G97" s="124"/>
      <c r="H97" s="124"/>
      <c r="I97" s="124"/>
      <c r="J97" s="126">
        <f>J124</f>
        <v>0</v>
      </c>
      <c r="L97" s="122"/>
    </row>
    <row r="98" spans="1:31" s="10" customFormat="1" ht="19.899999999999999" hidden="1" customHeight="1">
      <c r="B98" s="127"/>
      <c r="D98" s="128" t="s">
        <v>472</v>
      </c>
      <c r="E98" s="129"/>
      <c r="F98" s="129"/>
      <c r="G98" s="129"/>
      <c r="H98" s="129"/>
      <c r="I98" s="129"/>
      <c r="J98" s="131">
        <f>J125</f>
        <v>0</v>
      </c>
      <c r="L98" s="127"/>
    </row>
    <row r="99" spans="1:31" s="10" customFormat="1" ht="19.899999999999999" hidden="1" customHeight="1">
      <c r="B99" s="127"/>
      <c r="D99" s="128" t="s">
        <v>473</v>
      </c>
      <c r="E99" s="129"/>
      <c r="F99" s="129"/>
      <c r="G99" s="129"/>
      <c r="H99" s="129"/>
      <c r="I99" s="129"/>
      <c r="J99" s="131">
        <f>J130</f>
        <v>0</v>
      </c>
      <c r="L99" s="127"/>
    </row>
    <row r="100" spans="1:31" s="10" customFormat="1" ht="19.899999999999999" hidden="1" customHeight="1">
      <c r="B100" s="127"/>
      <c r="D100" s="128" t="s">
        <v>474</v>
      </c>
      <c r="E100" s="129"/>
      <c r="F100" s="129"/>
      <c r="G100" s="129"/>
      <c r="H100" s="129"/>
      <c r="I100" s="129"/>
      <c r="J100" s="131">
        <f>J148</f>
        <v>0</v>
      </c>
      <c r="L100" s="127"/>
    </row>
    <row r="101" spans="1:31" s="10" customFormat="1" ht="19.899999999999999" hidden="1" customHeight="1">
      <c r="B101" s="127"/>
      <c r="D101" s="128" t="s">
        <v>475</v>
      </c>
      <c r="E101" s="129"/>
      <c r="F101" s="129"/>
      <c r="G101" s="129"/>
      <c r="H101" s="129"/>
      <c r="I101" s="129"/>
      <c r="J101" s="131">
        <f>J159</f>
        <v>0</v>
      </c>
      <c r="L101" s="127"/>
    </row>
    <row r="102" spans="1:31" s="10" customFormat="1" ht="19.899999999999999" hidden="1" customHeight="1">
      <c r="B102" s="127"/>
      <c r="D102" s="128" t="s">
        <v>476</v>
      </c>
      <c r="E102" s="129"/>
      <c r="F102" s="129"/>
      <c r="G102" s="129"/>
      <c r="H102" s="129"/>
      <c r="I102" s="129"/>
      <c r="J102" s="131">
        <f>J204</f>
        <v>0</v>
      </c>
      <c r="L102" s="127"/>
    </row>
    <row r="103" spans="1:31" s="10" customFormat="1" ht="19.899999999999999" hidden="1" customHeight="1">
      <c r="B103" s="127"/>
      <c r="D103" s="128" t="s">
        <v>222</v>
      </c>
      <c r="E103" s="129"/>
      <c r="F103" s="129"/>
      <c r="G103" s="129"/>
      <c r="H103" s="129"/>
      <c r="I103" s="129"/>
      <c r="J103" s="131">
        <f>J212</f>
        <v>0</v>
      </c>
      <c r="L103" s="127"/>
    </row>
    <row r="104" spans="1:31" s="2" customFormat="1" ht="21.75" hidden="1" customHeight="1">
      <c r="A104" s="192"/>
      <c r="B104" s="30"/>
      <c r="C104" s="192"/>
      <c r="D104" s="192"/>
      <c r="E104" s="192"/>
      <c r="F104" s="192"/>
      <c r="G104" s="192"/>
      <c r="H104" s="192"/>
      <c r="I104" s="192"/>
      <c r="J104" s="192"/>
      <c r="K104" s="192"/>
      <c r="L104" s="38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</row>
    <row r="105" spans="1:31" s="2" customFormat="1" ht="6.95" hidden="1" customHeight="1">
      <c r="A105" s="192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8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</row>
    <row r="106" spans="1:31" hidden="1"/>
    <row r="107" spans="1:31" hidden="1"/>
    <row r="108" spans="1:31" hidden="1"/>
    <row r="109" spans="1:31" s="2" customFormat="1" ht="6.95" customHeight="1">
      <c r="A109" s="192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8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</row>
    <row r="110" spans="1:31" s="2" customFormat="1" ht="24.95" customHeight="1">
      <c r="A110" s="192"/>
      <c r="B110" s="30"/>
      <c r="C110" s="18" t="s">
        <v>105</v>
      </c>
      <c r="D110" s="192"/>
      <c r="E110" s="192"/>
      <c r="F110" s="192"/>
      <c r="G110" s="192"/>
      <c r="H110" s="192"/>
      <c r="I110" s="192"/>
      <c r="J110" s="192"/>
      <c r="K110" s="192"/>
      <c r="L110" s="38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</row>
    <row r="111" spans="1:31" s="2" customFormat="1" ht="6.95" customHeight="1">
      <c r="A111" s="192"/>
      <c r="B111" s="30"/>
      <c r="C111" s="192"/>
      <c r="D111" s="192"/>
      <c r="E111" s="192"/>
      <c r="F111" s="192"/>
      <c r="G111" s="192"/>
      <c r="H111" s="192"/>
      <c r="I111" s="192"/>
      <c r="J111" s="192"/>
      <c r="K111" s="192"/>
      <c r="L111" s="38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</row>
    <row r="112" spans="1:31" s="2" customFormat="1" ht="12" customHeight="1">
      <c r="A112" s="192"/>
      <c r="B112" s="30"/>
      <c r="C112" s="191" t="s">
        <v>14</v>
      </c>
      <c r="D112" s="192"/>
      <c r="E112" s="192"/>
      <c r="F112" s="192"/>
      <c r="G112" s="192"/>
      <c r="H112" s="192"/>
      <c r="I112" s="192"/>
      <c r="J112" s="192"/>
      <c r="K112" s="192"/>
      <c r="L112" s="38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</row>
    <row r="113" spans="1:65" s="2" customFormat="1" ht="16.5" customHeight="1">
      <c r="A113" s="192"/>
      <c r="B113" s="30"/>
      <c r="C113" s="192"/>
      <c r="D113" s="192"/>
      <c r="E113" s="380" t="str">
        <f>E7</f>
        <v>Oddychová zóna v areáli ŠD UKF Zobor</v>
      </c>
      <c r="F113" s="381"/>
      <c r="G113" s="381"/>
      <c r="H113" s="381"/>
      <c r="I113" s="192"/>
      <c r="J113" s="192"/>
      <c r="K113" s="192"/>
      <c r="L113" s="38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</row>
    <row r="114" spans="1:65" s="2" customFormat="1" ht="12" customHeight="1">
      <c r="A114" s="192"/>
      <c r="B114" s="30"/>
      <c r="C114" s="191" t="s">
        <v>94</v>
      </c>
      <c r="D114" s="192"/>
      <c r="E114" s="192"/>
      <c r="F114" s="192"/>
      <c r="G114" s="192"/>
      <c r="H114" s="192"/>
      <c r="I114" s="192"/>
      <c r="J114" s="192"/>
      <c r="K114" s="192"/>
      <c r="L114" s="38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</row>
    <row r="115" spans="1:65" s="2" customFormat="1" ht="16.5" customHeight="1">
      <c r="A115" s="192"/>
      <c r="B115" s="30"/>
      <c r="C115" s="192"/>
      <c r="D115" s="192"/>
      <c r="E115" s="365" t="str">
        <f>E9</f>
        <v>SO 2 - Krajinné úpravy</v>
      </c>
      <c r="F115" s="379"/>
      <c r="G115" s="379"/>
      <c r="H115" s="379"/>
      <c r="I115" s="192"/>
      <c r="J115" s="192"/>
      <c r="K115" s="192"/>
      <c r="L115" s="38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</row>
    <row r="116" spans="1:65" s="2" customFormat="1" ht="6.95" customHeight="1">
      <c r="A116" s="192"/>
      <c r="B116" s="30"/>
      <c r="C116" s="192"/>
      <c r="D116" s="192"/>
      <c r="E116" s="192"/>
      <c r="F116" s="192"/>
      <c r="G116" s="192"/>
      <c r="H116" s="192"/>
      <c r="I116" s="192"/>
      <c r="J116" s="192"/>
      <c r="K116" s="192"/>
      <c r="L116" s="38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</row>
    <row r="117" spans="1:65" s="2" customFormat="1" ht="12" customHeight="1">
      <c r="A117" s="192"/>
      <c r="B117" s="30"/>
      <c r="C117" s="191" t="s">
        <v>18</v>
      </c>
      <c r="D117" s="192"/>
      <c r="E117" s="192"/>
      <c r="F117" s="186" t="str">
        <f>F12</f>
        <v>Nitra</v>
      </c>
      <c r="G117" s="192"/>
      <c r="H117" s="192"/>
      <c r="I117" s="191" t="s">
        <v>20</v>
      </c>
      <c r="J117" s="183" t="str">
        <f>IF(J12="","",J12)</f>
        <v/>
      </c>
      <c r="K117" s="192"/>
      <c r="L117" s="38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pans="1:65" s="2" customFormat="1" ht="6.95" customHeight="1">
      <c r="A118" s="192"/>
      <c r="B118" s="30"/>
      <c r="C118" s="192"/>
      <c r="D118" s="192"/>
      <c r="E118" s="192"/>
      <c r="F118" s="192"/>
      <c r="G118" s="192"/>
      <c r="H118" s="192"/>
      <c r="I118" s="192"/>
      <c r="J118" s="192"/>
      <c r="K118" s="192"/>
      <c r="L118" s="38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</row>
    <row r="119" spans="1:65" s="2" customFormat="1" ht="15.2" customHeight="1">
      <c r="A119" s="192"/>
      <c r="B119" s="30"/>
      <c r="C119" s="191" t="s">
        <v>21</v>
      </c>
      <c r="D119" s="192"/>
      <c r="E119" s="192"/>
      <c r="F119" s="186" t="str">
        <f>E15</f>
        <v xml:space="preserve"> </v>
      </c>
      <c r="G119" s="192"/>
      <c r="H119" s="192"/>
      <c r="I119" s="191" t="s">
        <v>27</v>
      </c>
      <c r="J119" s="188" t="str">
        <f>E21</f>
        <v>Rudbeckia</v>
      </c>
      <c r="K119" s="192"/>
      <c r="L119" s="38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</row>
    <row r="120" spans="1:65" s="2" customFormat="1" ht="15.2" customHeight="1">
      <c r="A120" s="192"/>
      <c r="B120" s="30"/>
      <c r="C120" s="191" t="s">
        <v>25</v>
      </c>
      <c r="D120" s="192"/>
      <c r="E120" s="192"/>
      <c r="F120" s="186" t="str">
        <f>IF(E18="","",E18)</f>
        <v>Vyplň údaj</v>
      </c>
      <c r="G120" s="192"/>
      <c r="H120" s="192"/>
      <c r="I120" s="191" t="s">
        <v>30</v>
      </c>
      <c r="J120" s="188" t="str">
        <f>E24</f>
        <v xml:space="preserve"> </v>
      </c>
      <c r="K120" s="192"/>
      <c r="L120" s="38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</row>
    <row r="121" spans="1:65" s="2" customFormat="1" ht="10.35" customHeight="1">
      <c r="A121" s="192"/>
      <c r="B121" s="30"/>
      <c r="C121" s="192"/>
      <c r="D121" s="192"/>
      <c r="E121" s="192"/>
      <c r="F121" s="192"/>
      <c r="G121" s="192"/>
      <c r="H121" s="192"/>
      <c r="I121" s="192"/>
      <c r="J121" s="192"/>
      <c r="K121" s="192"/>
      <c r="L121" s="38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</row>
    <row r="122" spans="1:65" s="11" customFormat="1" ht="29.25" customHeight="1">
      <c r="A122" s="132"/>
      <c r="B122" s="133"/>
      <c r="C122" s="134" t="s">
        <v>106</v>
      </c>
      <c r="D122" s="135" t="s">
        <v>57</v>
      </c>
      <c r="E122" s="135" t="s">
        <v>53</v>
      </c>
      <c r="F122" s="135" t="s">
        <v>54</v>
      </c>
      <c r="G122" s="135" t="s">
        <v>107</v>
      </c>
      <c r="H122" s="135" t="s">
        <v>108</v>
      </c>
      <c r="I122" s="135" t="s">
        <v>109</v>
      </c>
      <c r="J122" s="137" t="s">
        <v>98</v>
      </c>
      <c r="K122" s="138" t="s">
        <v>110</v>
      </c>
      <c r="L122" s="139"/>
      <c r="M122" s="58" t="s">
        <v>1</v>
      </c>
      <c r="N122" s="59" t="s">
        <v>37</v>
      </c>
      <c r="O122" s="59" t="s">
        <v>111</v>
      </c>
      <c r="P122" s="59" t="s">
        <v>112</v>
      </c>
      <c r="Q122" s="59" t="s">
        <v>113</v>
      </c>
      <c r="R122" s="59" t="s">
        <v>114</v>
      </c>
      <c r="S122" s="59" t="s">
        <v>115</v>
      </c>
      <c r="T122" s="60" t="s">
        <v>116</v>
      </c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</row>
    <row r="123" spans="1:65" s="2" customFormat="1" ht="22.9" customHeight="1">
      <c r="A123" s="192"/>
      <c r="B123" s="30"/>
      <c r="C123" s="65" t="s">
        <v>99</v>
      </c>
      <c r="D123" s="192"/>
      <c r="E123" s="192"/>
      <c r="F123" s="192"/>
      <c r="G123" s="192"/>
      <c r="H123" s="192"/>
      <c r="I123" s="192"/>
      <c r="J123" s="195">
        <f>BK123</f>
        <v>0</v>
      </c>
      <c r="K123" s="192"/>
      <c r="L123" s="30"/>
      <c r="M123" s="61"/>
      <c r="N123" s="52"/>
      <c r="O123" s="62"/>
      <c r="P123" s="141">
        <f>P124</f>
        <v>0</v>
      </c>
      <c r="Q123" s="62"/>
      <c r="R123" s="141">
        <f>R124</f>
        <v>15.2699</v>
      </c>
      <c r="S123" s="62"/>
      <c r="T123" s="142">
        <f>T124</f>
        <v>0</v>
      </c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T123" s="14" t="s">
        <v>71</v>
      </c>
      <c r="AU123" s="14" t="s">
        <v>100</v>
      </c>
      <c r="BK123" s="196">
        <f>BK124</f>
        <v>0</v>
      </c>
    </row>
    <row r="124" spans="1:65" s="12" customFormat="1" ht="25.9" customHeight="1">
      <c r="B124" s="144"/>
      <c r="D124" s="145" t="s">
        <v>71</v>
      </c>
      <c r="E124" s="146" t="s">
        <v>117</v>
      </c>
      <c r="F124" s="146" t="s">
        <v>117</v>
      </c>
      <c r="I124" s="147"/>
      <c r="J124" s="197">
        <f>BK124</f>
        <v>0</v>
      </c>
      <c r="L124" s="144"/>
      <c r="M124" s="149"/>
      <c r="N124" s="150"/>
      <c r="O124" s="150"/>
      <c r="P124" s="151">
        <f>P125+P130+P148+P159+P204+P212</f>
        <v>0</v>
      </c>
      <c r="Q124" s="150"/>
      <c r="R124" s="151">
        <f>R125+R130+R148+R159+R204+R212</f>
        <v>15.2699</v>
      </c>
      <c r="S124" s="150"/>
      <c r="T124" s="152">
        <f>T125+T130+T148+T159+T204+T212</f>
        <v>0</v>
      </c>
      <c r="AR124" s="145" t="s">
        <v>80</v>
      </c>
      <c r="AT124" s="153" t="s">
        <v>71</v>
      </c>
      <c r="AU124" s="153" t="s">
        <v>72</v>
      </c>
      <c r="AY124" s="145" t="s">
        <v>119</v>
      </c>
      <c r="BK124" s="198">
        <f>BK125+BK130+BK148+BK159+BK204+BK212</f>
        <v>0</v>
      </c>
    </row>
    <row r="125" spans="1:65" s="12" customFormat="1" ht="22.9" customHeight="1">
      <c r="B125" s="144"/>
      <c r="D125" s="145" t="s">
        <v>71</v>
      </c>
      <c r="E125" s="155" t="s">
        <v>477</v>
      </c>
      <c r="F125" s="155" t="s">
        <v>478</v>
      </c>
      <c r="I125" s="147"/>
      <c r="J125" s="199">
        <f>BK125</f>
        <v>0</v>
      </c>
      <c r="L125" s="144"/>
      <c r="M125" s="149"/>
      <c r="N125" s="150"/>
      <c r="O125" s="150"/>
      <c r="P125" s="151">
        <f>SUM(P126:P129)</f>
        <v>0</v>
      </c>
      <c r="Q125" s="150"/>
      <c r="R125" s="151">
        <f>SUM(R126:R129)</f>
        <v>0</v>
      </c>
      <c r="S125" s="150"/>
      <c r="T125" s="152">
        <f>SUM(T126:T129)</f>
        <v>0</v>
      </c>
      <c r="AR125" s="145" t="s">
        <v>80</v>
      </c>
      <c r="AT125" s="153" t="s">
        <v>71</v>
      </c>
      <c r="AU125" s="153" t="s">
        <v>80</v>
      </c>
      <c r="AY125" s="145" t="s">
        <v>119</v>
      </c>
      <c r="BK125" s="198">
        <f>SUM(BK126:BK129)</f>
        <v>0</v>
      </c>
    </row>
    <row r="126" spans="1:65" s="2" customFormat="1" ht="21.75" customHeight="1">
      <c r="A126" s="192"/>
      <c r="B126" s="157"/>
      <c r="C126" s="292" t="s">
        <v>80</v>
      </c>
      <c r="D126" s="292" t="s">
        <v>121</v>
      </c>
      <c r="E126" s="285" t="s">
        <v>479</v>
      </c>
      <c r="F126" s="286" t="s">
        <v>480</v>
      </c>
      <c r="G126" s="287" t="s">
        <v>124</v>
      </c>
      <c r="H126" s="288">
        <v>22</v>
      </c>
      <c r="I126" s="182"/>
      <c r="J126" s="159">
        <f>ROUND(I126*H126,3)</f>
        <v>0</v>
      </c>
      <c r="K126" s="162"/>
      <c r="L126" s="30"/>
      <c r="M126" s="163" t="s">
        <v>1</v>
      </c>
      <c r="N126" s="164" t="s">
        <v>39</v>
      </c>
      <c r="O126" s="54"/>
      <c r="P126" s="165">
        <f>O126*H126</f>
        <v>0</v>
      </c>
      <c r="Q126" s="165">
        <v>0</v>
      </c>
      <c r="R126" s="165">
        <f>Q126*H126</f>
        <v>0</v>
      </c>
      <c r="S126" s="165">
        <v>0</v>
      </c>
      <c r="T126" s="166">
        <f>S126*H126</f>
        <v>0</v>
      </c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R126" s="167" t="s">
        <v>125</v>
      </c>
      <c r="AT126" s="167" t="s">
        <v>121</v>
      </c>
      <c r="AU126" s="167" t="s">
        <v>126</v>
      </c>
      <c r="AY126" s="14" t="s">
        <v>119</v>
      </c>
      <c r="BE126" s="168">
        <f>IF(N126="základná",J126,0)</f>
        <v>0</v>
      </c>
      <c r="BF126" s="168">
        <f>IF(N126="znížená",J126,0)</f>
        <v>0</v>
      </c>
      <c r="BG126" s="168">
        <f>IF(N126="zákl. prenesená",J126,0)</f>
        <v>0</v>
      </c>
      <c r="BH126" s="168">
        <f>IF(N126="zníž. prenesená",J126,0)</f>
        <v>0</v>
      </c>
      <c r="BI126" s="168">
        <f>IF(N126="nulová",J126,0)</f>
        <v>0</v>
      </c>
      <c r="BJ126" s="14" t="s">
        <v>126</v>
      </c>
      <c r="BK126" s="200">
        <f>ROUND(I126*H126,3)</f>
        <v>0</v>
      </c>
      <c r="BL126" s="14" t="s">
        <v>125</v>
      </c>
      <c r="BM126" s="167" t="s">
        <v>481</v>
      </c>
    </row>
    <row r="127" spans="1:65" s="201" customFormat="1">
      <c r="B127" s="202"/>
      <c r="C127" s="293"/>
      <c r="D127" s="294" t="s">
        <v>482</v>
      </c>
      <c r="E127" s="295" t="s">
        <v>1</v>
      </c>
      <c r="F127" s="296" t="s">
        <v>483</v>
      </c>
      <c r="G127" s="293"/>
      <c r="H127" s="297">
        <v>15</v>
      </c>
      <c r="I127" s="204"/>
      <c r="L127" s="202"/>
      <c r="M127" s="205"/>
      <c r="N127" s="206"/>
      <c r="O127" s="206"/>
      <c r="P127" s="206"/>
      <c r="Q127" s="206"/>
      <c r="R127" s="206"/>
      <c r="S127" s="206"/>
      <c r="T127" s="207"/>
      <c r="AT127" s="203" t="s">
        <v>482</v>
      </c>
      <c r="AU127" s="203" t="s">
        <v>126</v>
      </c>
      <c r="AV127" s="201" t="s">
        <v>126</v>
      </c>
      <c r="AW127" s="201" t="s">
        <v>29</v>
      </c>
      <c r="AX127" s="201" t="s">
        <v>72</v>
      </c>
      <c r="AY127" s="203" t="s">
        <v>119</v>
      </c>
    </row>
    <row r="128" spans="1:65" s="201" customFormat="1">
      <c r="B128" s="202"/>
      <c r="C128" s="293"/>
      <c r="D128" s="294" t="s">
        <v>482</v>
      </c>
      <c r="E128" s="295" t="s">
        <v>1</v>
      </c>
      <c r="F128" s="296" t="s">
        <v>484</v>
      </c>
      <c r="G128" s="293"/>
      <c r="H128" s="297">
        <v>7</v>
      </c>
      <c r="I128" s="204"/>
      <c r="L128" s="202"/>
      <c r="M128" s="205"/>
      <c r="N128" s="206"/>
      <c r="O128" s="206"/>
      <c r="P128" s="206"/>
      <c r="Q128" s="206"/>
      <c r="R128" s="206"/>
      <c r="S128" s="206"/>
      <c r="T128" s="207"/>
      <c r="AT128" s="203" t="s">
        <v>482</v>
      </c>
      <c r="AU128" s="203" t="s">
        <v>126</v>
      </c>
      <c r="AV128" s="201" t="s">
        <v>126</v>
      </c>
      <c r="AW128" s="201" t="s">
        <v>29</v>
      </c>
      <c r="AX128" s="201" t="s">
        <v>72</v>
      </c>
      <c r="AY128" s="203" t="s">
        <v>119</v>
      </c>
    </row>
    <row r="129" spans="1:65" s="208" customFormat="1">
      <c r="B129" s="209"/>
      <c r="C129" s="298"/>
      <c r="D129" s="294" t="s">
        <v>482</v>
      </c>
      <c r="E129" s="299" t="s">
        <v>1</v>
      </c>
      <c r="F129" s="300" t="s">
        <v>485</v>
      </c>
      <c r="G129" s="298"/>
      <c r="H129" s="301">
        <v>22</v>
      </c>
      <c r="I129" s="211"/>
      <c r="L129" s="209"/>
      <c r="M129" s="212"/>
      <c r="N129" s="213"/>
      <c r="O129" s="213"/>
      <c r="P129" s="213"/>
      <c r="Q129" s="213"/>
      <c r="R129" s="213"/>
      <c r="S129" s="213"/>
      <c r="T129" s="214"/>
      <c r="AT129" s="210" t="s">
        <v>482</v>
      </c>
      <c r="AU129" s="210" t="s">
        <v>126</v>
      </c>
      <c r="AV129" s="208" t="s">
        <v>125</v>
      </c>
      <c r="AW129" s="208" t="s">
        <v>29</v>
      </c>
      <c r="AX129" s="208" t="s">
        <v>80</v>
      </c>
      <c r="AY129" s="210" t="s">
        <v>119</v>
      </c>
    </row>
    <row r="130" spans="1:65" s="12" customFormat="1" ht="22.9" customHeight="1">
      <c r="B130" s="144"/>
      <c r="C130" s="290"/>
      <c r="D130" s="302" t="s">
        <v>71</v>
      </c>
      <c r="E130" s="289" t="s">
        <v>486</v>
      </c>
      <c r="F130" s="289" t="s">
        <v>487</v>
      </c>
      <c r="G130" s="290"/>
      <c r="H130" s="290"/>
      <c r="I130" s="147"/>
      <c r="J130" s="199">
        <f>BK130</f>
        <v>0</v>
      </c>
      <c r="L130" s="144"/>
      <c r="M130" s="149"/>
      <c r="N130" s="150"/>
      <c r="O130" s="150"/>
      <c r="P130" s="151">
        <f>SUM(P131:P147)</f>
        <v>0</v>
      </c>
      <c r="Q130" s="150"/>
      <c r="R130" s="151">
        <f>SUM(R131:R147)</f>
        <v>4.3673999999999999</v>
      </c>
      <c r="S130" s="150"/>
      <c r="T130" s="152">
        <f>SUM(T131:T147)</f>
        <v>0</v>
      </c>
      <c r="AR130" s="145" t="s">
        <v>80</v>
      </c>
      <c r="AT130" s="153" t="s">
        <v>71</v>
      </c>
      <c r="AU130" s="153" t="s">
        <v>80</v>
      </c>
      <c r="AY130" s="145" t="s">
        <v>119</v>
      </c>
      <c r="BK130" s="198">
        <f>SUM(BK131:BK147)</f>
        <v>0</v>
      </c>
    </row>
    <row r="131" spans="1:65" s="2" customFormat="1" ht="33" customHeight="1">
      <c r="A131" s="192"/>
      <c r="B131" s="157"/>
      <c r="C131" s="292" t="s">
        <v>126</v>
      </c>
      <c r="D131" s="292" t="s">
        <v>121</v>
      </c>
      <c r="E131" s="285" t="s">
        <v>488</v>
      </c>
      <c r="F131" s="286" t="s">
        <v>489</v>
      </c>
      <c r="G131" s="287" t="s">
        <v>297</v>
      </c>
      <c r="H131" s="288">
        <v>5</v>
      </c>
      <c r="I131" s="182"/>
      <c r="J131" s="159">
        <f>ROUND(I131*H131,3)</f>
        <v>0</v>
      </c>
      <c r="K131" s="162"/>
      <c r="L131" s="30"/>
      <c r="M131" s="163" t="s">
        <v>1</v>
      </c>
      <c r="N131" s="164" t="s">
        <v>39</v>
      </c>
      <c r="O131" s="54"/>
      <c r="P131" s="165">
        <f t="shared" ref="P131:P141" si="0">O131*H131</f>
        <v>0</v>
      </c>
      <c r="Q131" s="165">
        <v>0</v>
      </c>
      <c r="R131" s="165">
        <f t="shared" ref="R131:R141" si="1">Q131*H131</f>
        <v>0</v>
      </c>
      <c r="S131" s="165">
        <v>0</v>
      </c>
      <c r="T131" s="166">
        <f t="shared" ref="T131:T141" si="2">S131*H131</f>
        <v>0</v>
      </c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R131" s="167" t="s">
        <v>125</v>
      </c>
      <c r="AT131" s="167" t="s">
        <v>121</v>
      </c>
      <c r="AU131" s="167" t="s">
        <v>126</v>
      </c>
      <c r="AY131" s="14" t="s">
        <v>119</v>
      </c>
      <c r="BE131" s="168">
        <f t="shared" ref="BE131:BE141" si="3">IF(N131="základná",J131,0)</f>
        <v>0</v>
      </c>
      <c r="BF131" s="168">
        <f t="shared" ref="BF131:BF141" si="4">IF(N131="znížená",J131,0)</f>
        <v>0</v>
      </c>
      <c r="BG131" s="168">
        <f t="shared" ref="BG131:BG141" si="5">IF(N131="zákl. prenesená",J131,0)</f>
        <v>0</v>
      </c>
      <c r="BH131" s="168">
        <f t="shared" ref="BH131:BH141" si="6">IF(N131="zníž. prenesená",J131,0)</f>
        <v>0</v>
      </c>
      <c r="BI131" s="168">
        <f t="shared" ref="BI131:BI141" si="7">IF(N131="nulová",J131,0)</f>
        <v>0</v>
      </c>
      <c r="BJ131" s="14" t="s">
        <v>126</v>
      </c>
      <c r="BK131" s="200">
        <f t="shared" ref="BK131:BK141" si="8">ROUND(I131*H131,3)</f>
        <v>0</v>
      </c>
      <c r="BL131" s="14" t="s">
        <v>125</v>
      </c>
      <c r="BM131" s="167" t="s">
        <v>490</v>
      </c>
    </row>
    <row r="132" spans="1:65" s="2" customFormat="1" ht="33" customHeight="1">
      <c r="A132" s="192"/>
      <c r="B132" s="157"/>
      <c r="C132" s="292" t="s">
        <v>131</v>
      </c>
      <c r="D132" s="292" t="s">
        <v>121</v>
      </c>
      <c r="E132" s="285" t="s">
        <v>491</v>
      </c>
      <c r="F132" s="286" t="s">
        <v>492</v>
      </c>
      <c r="G132" s="287" t="s">
        <v>297</v>
      </c>
      <c r="H132" s="288">
        <v>5</v>
      </c>
      <c r="I132" s="182"/>
      <c r="J132" s="159">
        <f t="shared" ref="J132:J141" si="9">ROUND(I132*H132,3)</f>
        <v>0</v>
      </c>
      <c r="K132" s="162"/>
      <c r="L132" s="30"/>
      <c r="M132" s="163" t="s">
        <v>1</v>
      </c>
      <c r="N132" s="164" t="s">
        <v>39</v>
      </c>
      <c r="O132" s="54"/>
      <c r="P132" s="165">
        <f t="shared" si="0"/>
        <v>0</v>
      </c>
      <c r="Q132" s="165">
        <v>0</v>
      </c>
      <c r="R132" s="165">
        <f t="shared" si="1"/>
        <v>0</v>
      </c>
      <c r="S132" s="165">
        <v>0</v>
      </c>
      <c r="T132" s="166">
        <f t="shared" si="2"/>
        <v>0</v>
      </c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R132" s="167" t="s">
        <v>125</v>
      </c>
      <c r="AT132" s="167" t="s">
        <v>121</v>
      </c>
      <c r="AU132" s="167" t="s">
        <v>126</v>
      </c>
      <c r="AY132" s="14" t="s">
        <v>119</v>
      </c>
      <c r="BE132" s="168">
        <f t="shared" si="3"/>
        <v>0</v>
      </c>
      <c r="BF132" s="168">
        <f t="shared" si="4"/>
        <v>0</v>
      </c>
      <c r="BG132" s="168">
        <f t="shared" si="5"/>
        <v>0</v>
      </c>
      <c r="BH132" s="168">
        <f t="shared" si="6"/>
        <v>0</v>
      </c>
      <c r="BI132" s="168">
        <f t="shared" si="7"/>
        <v>0</v>
      </c>
      <c r="BJ132" s="14" t="s">
        <v>126</v>
      </c>
      <c r="BK132" s="200">
        <f t="shared" si="8"/>
        <v>0</v>
      </c>
      <c r="BL132" s="14" t="s">
        <v>125</v>
      </c>
      <c r="BM132" s="167" t="s">
        <v>493</v>
      </c>
    </row>
    <row r="133" spans="1:65" s="2" customFormat="1" ht="16.5" customHeight="1">
      <c r="A133" s="192"/>
      <c r="B133" s="157"/>
      <c r="C133" s="303" t="s">
        <v>125</v>
      </c>
      <c r="D133" s="303" t="s">
        <v>300</v>
      </c>
      <c r="E133" s="304" t="s">
        <v>494</v>
      </c>
      <c r="F133" s="305" t="s">
        <v>495</v>
      </c>
      <c r="G133" s="306" t="s">
        <v>297</v>
      </c>
      <c r="H133" s="307">
        <v>5</v>
      </c>
      <c r="I133" s="215"/>
      <c r="J133" s="175">
        <f t="shared" si="9"/>
        <v>0</v>
      </c>
      <c r="K133" s="178"/>
      <c r="L133" s="179"/>
      <c r="M133" s="180" t="s">
        <v>1</v>
      </c>
      <c r="N133" s="181" t="s">
        <v>39</v>
      </c>
      <c r="O133" s="54"/>
      <c r="P133" s="165">
        <f t="shared" si="0"/>
        <v>0</v>
      </c>
      <c r="Q133" s="165">
        <v>0</v>
      </c>
      <c r="R133" s="165">
        <f t="shared" si="1"/>
        <v>0</v>
      </c>
      <c r="S133" s="165">
        <v>0</v>
      </c>
      <c r="T133" s="166">
        <f t="shared" si="2"/>
        <v>0</v>
      </c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R133" s="167" t="s">
        <v>148</v>
      </c>
      <c r="AT133" s="167" t="s">
        <v>300</v>
      </c>
      <c r="AU133" s="167" t="s">
        <v>126</v>
      </c>
      <c r="AY133" s="14" t="s">
        <v>119</v>
      </c>
      <c r="BE133" s="168">
        <f t="shared" si="3"/>
        <v>0</v>
      </c>
      <c r="BF133" s="168">
        <f t="shared" si="4"/>
        <v>0</v>
      </c>
      <c r="BG133" s="168">
        <f t="shared" si="5"/>
        <v>0</v>
      </c>
      <c r="BH133" s="168">
        <f t="shared" si="6"/>
        <v>0</v>
      </c>
      <c r="BI133" s="168">
        <f t="shared" si="7"/>
        <v>0</v>
      </c>
      <c r="BJ133" s="14" t="s">
        <v>126</v>
      </c>
      <c r="BK133" s="200">
        <f t="shared" si="8"/>
        <v>0</v>
      </c>
      <c r="BL133" s="14" t="s">
        <v>125</v>
      </c>
      <c r="BM133" s="167" t="s">
        <v>496</v>
      </c>
    </row>
    <row r="134" spans="1:65" s="2" customFormat="1" ht="33" customHeight="1">
      <c r="A134" s="192"/>
      <c r="B134" s="157"/>
      <c r="C134" s="292" t="s">
        <v>136</v>
      </c>
      <c r="D134" s="292" t="s">
        <v>121</v>
      </c>
      <c r="E134" s="285" t="s">
        <v>497</v>
      </c>
      <c r="F134" s="286" t="s">
        <v>498</v>
      </c>
      <c r="G134" s="287" t="s">
        <v>297</v>
      </c>
      <c r="H134" s="288">
        <v>5</v>
      </c>
      <c r="I134" s="182"/>
      <c r="J134" s="159">
        <f t="shared" si="9"/>
        <v>0</v>
      </c>
      <c r="K134" s="162"/>
      <c r="L134" s="30"/>
      <c r="M134" s="163" t="s">
        <v>1</v>
      </c>
      <c r="N134" s="164" t="s">
        <v>39</v>
      </c>
      <c r="O134" s="54"/>
      <c r="P134" s="165">
        <f t="shared" si="0"/>
        <v>0</v>
      </c>
      <c r="Q134" s="165">
        <v>0</v>
      </c>
      <c r="R134" s="165">
        <f t="shared" si="1"/>
        <v>0</v>
      </c>
      <c r="S134" s="165">
        <v>0</v>
      </c>
      <c r="T134" s="166">
        <f t="shared" si="2"/>
        <v>0</v>
      </c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R134" s="167" t="s">
        <v>125</v>
      </c>
      <c r="AT134" s="167" t="s">
        <v>121</v>
      </c>
      <c r="AU134" s="167" t="s">
        <v>126</v>
      </c>
      <c r="AY134" s="14" t="s">
        <v>119</v>
      </c>
      <c r="BE134" s="168">
        <f t="shared" si="3"/>
        <v>0</v>
      </c>
      <c r="BF134" s="168">
        <f t="shared" si="4"/>
        <v>0</v>
      </c>
      <c r="BG134" s="168">
        <f t="shared" si="5"/>
        <v>0</v>
      </c>
      <c r="BH134" s="168">
        <f t="shared" si="6"/>
        <v>0</v>
      </c>
      <c r="BI134" s="168">
        <f t="shared" si="7"/>
        <v>0</v>
      </c>
      <c r="BJ134" s="14" t="s">
        <v>126</v>
      </c>
      <c r="BK134" s="200">
        <f t="shared" si="8"/>
        <v>0</v>
      </c>
      <c r="BL134" s="14" t="s">
        <v>125</v>
      </c>
      <c r="BM134" s="167" t="s">
        <v>499</v>
      </c>
    </row>
    <row r="135" spans="1:65" s="2" customFormat="1" ht="21.75" customHeight="1">
      <c r="A135" s="192"/>
      <c r="B135" s="157"/>
      <c r="C135" s="303" t="s">
        <v>140</v>
      </c>
      <c r="D135" s="303" t="s">
        <v>300</v>
      </c>
      <c r="E135" s="304" t="s">
        <v>500</v>
      </c>
      <c r="F135" s="305" t="s">
        <v>501</v>
      </c>
      <c r="G135" s="306" t="s">
        <v>297</v>
      </c>
      <c r="H135" s="307">
        <v>5</v>
      </c>
      <c r="I135" s="215"/>
      <c r="J135" s="175">
        <f t="shared" si="9"/>
        <v>0</v>
      </c>
      <c r="K135" s="178"/>
      <c r="L135" s="179"/>
      <c r="M135" s="180" t="s">
        <v>1</v>
      </c>
      <c r="N135" s="181" t="s">
        <v>39</v>
      </c>
      <c r="O135" s="54"/>
      <c r="P135" s="165">
        <f t="shared" si="0"/>
        <v>0</v>
      </c>
      <c r="Q135" s="165">
        <v>0.1</v>
      </c>
      <c r="R135" s="165">
        <f t="shared" si="1"/>
        <v>0.5</v>
      </c>
      <c r="S135" s="165">
        <v>0</v>
      </c>
      <c r="T135" s="166">
        <f t="shared" si="2"/>
        <v>0</v>
      </c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R135" s="167" t="s">
        <v>148</v>
      </c>
      <c r="AT135" s="167" t="s">
        <v>300</v>
      </c>
      <c r="AU135" s="167" t="s">
        <v>126</v>
      </c>
      <c r="AY135" s="14" t="s">
        <v>119</v>
      </c>
      <c r="BE135" s="168">
        <f t="shared" si="3"/>
        <v>0</v>
      </c>
      <c r="BF135" s="168">
        <f t="shared" si="4"/>
        <v>0</v>
      </c>
      <c r="BG135" s="168">
        <f t="shared" si="5"/>
        <v>0</v>
      </c>
      <c r="BH135" s="168">
        <f t="shared" si="6"/>
        <v>0</v>
      </c>
      <c r="BI135" s="168">
        <f t="shared" si="7"/>
        <v>0</v>
      </c>
      <c r="BJ135" s="14" t="s">
        <v>126</v>
      </c>
      <c r="BK135" s="200">
        <f t="shared" si="8"/>
        <v>0</v>
      </c>
      <c r="BL135" s="14" t="s">
        <v>125</v>
      </c>
      <c r="BM135" s="167" t="s">
        <v>502</v>
      </c>
    </row>
    <row r="136" spans="1:65" s="2" customFormat="1" ht="33" customHeight="1">
      <c r="A136" s="192"/>
      <c r="B136" s="157"/>
      <c r="C136" s="292" t="s">
        <v>144</v>
      </c>
      <c r="D136" s="292" t="s">
        <v>121</v>
      </c>
      <c r="E136" s="285" t="s">
        <v>503</v>
      </c>
      <c r="F136" s="286" t="s">
        <v>504</v>
      </c>
      <c r="G136" s="287" t="s">
        <v>297</v>
      </c>
      <c r="H136" s="288">
        <v>5</v>
      </c>
      <c r="I136" s="182"/>
      <c r="J136" s="159">
        <f t="shared" si="9"/>
        <v>0</v>
      </c>
      <c r="K136" s="162"/>
      <c r="L136" s="30"/>
      <c r="M136" s="163" t="s">
        <v>1</v>
      </c>
      <c r="N136" s="164" t="s">
        <v>39</v>
      </c>
      <c r="O136" s="54"/>
      <c r="P136" s="165">
        <f t="shared" si="0"/>
        <v>0</v>
      </c>
      <c r="Q136" s="165">
        <v>4.8000000000000001E-4</v>
      </c>
      <c r="R136" s="165">
        <f t="shared" si="1"/>
        <v>2.4000000000000002E-3</v>
      </c>
      <c r="S136" s="165">
        <v>0</v>
      </c>
      <c r="T136" s="166">
        <f t="shared" si="2"/>
        <v>0</v>
      </c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R136" s="167" t="s">
        <v>125</v>
      </c>
      <c r="AT136" s="167" t="s">
        <v>121</v>
      </c>
      <c r="AU136" s="167" t="s">
        <v>126</v>
      </c>
      <c r="AY136" s="14" t="s">
        <v>119</v>
      </c>
      <c r="BE136" s="168">
        <f t="shared" si="3"/>
        <v>0</v>
      </c>
      <c r="BF136" s="168">
        <f t="shared" si="4"/>
        <v>0</v>
      </c>
      <c r="BG136" s="168">
        <f t="shared" si="5"/>
        <v>0</v>
      </c>
      <c r="BH136" s="168">
        <f t="shared" si="6"/>
        <v>0</v>
      </c>
      <c r="BI136" s="168">
        <f t="shared" si="7"/>
        <v>0</v>
      </c>
      <c r="BJ136" s="14" t="s">
        <v>126</v>
      </c>
      <c r="BK136" s="200">
        <f t="shared" si="8"/>
        <v>0</v>
      </c>
      <c r="BL136" s="14" t="s">
        <v>125</v>
      </c>
      <c r="BM136" s="167" t="s">
        <v>505</v>
      </c>
    </row>
    <row r="137" spans="1:65" s="2" customFormat="1" ht="21.75" customHeight="1">
      <c r="A137" s="192"/>
      <c r="B137" s="157"/>
      <c r="C137" s="303" t="s">
        <v>148</v>
      </c>
      <c r="D137" s="303" t="s">
        <v>300</v>
      </c>
      <c r="E137" s="304" t="s">
        <v>506</v>
      </c>
      <c r="F137" s="305" t="s">
        <v>507</v>
      </c>
      <c r="G137" s="306" t="s">
        <v>297</v>
      </c>
      <c r="H137" s="307">
        <v>5</v>
      </c>
      <c r="I137" s="215"/>
      <c r="J137" s="175">
        <f t="shared" si="9"/>
        <v>0</v>
      </c>
      <c r="K137" s="178"/>
      <c r="L137" s="179"/>
      <c r="M137" s="180" t="s">
        <v>1</v>
      </c>
      <c r="N137" s="181" t="s">
        <v>39</v>
      </c>
      <c r="O137" s="54"/>
      <c r="P137" s="165">
        <f t="shared" si="0"/>
        <v>0</v>
      </c>
      <c r="Q137" s="165">
        <v>0.5</v>
      </c>
      <c r="R137" s="165">
        <f t="shared" si="1"/>
        <v>2.5</v>
      </c>
      <c r="S137" s="165">
        <v>0</v>
      </c>
      <c r="T137" s="166">
        <f t="shared" si="2"/>
        <v>0</v>
      </c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  <c r="AE137" s="192"/>
      <c r="AR137" s="167" t="s">
        <v>148</v>
      </c>
      <c r="AT137" s="167" t="s">
        <v>300</v>
      </c>
      <c r="AU137" s="167" t="s">
        <v>126</v>
      </c>
      <c r="AY137" s="14" t="s">
        <v>119</v>
      </c>
      <c r="BE137" s="168">
        <f t="shared" si="3"/>
        <v>0</v>
      </c>
      <c r="BF137" s="168">
        <f t="shared" si="4"/>
        <v>0</v>
      </c>
      <c r="BG137" s="168">
        <f t="shared" si="5"/>
        <v>0</v>
      </c>
      <c r="BH137" s="168">
        <f t="shared" si="6"/>
        <v>0</v>
      </c>
      <c r="BI137" s="168">
        <f t="shared" si="7"/>
        <v>0</v>
      </c>
      <c r="BJ137" s="14" t="s">
        <v>126</v>
      </c>
      <c r="BK137" s="200">
        <f t="shared" si="8"/>
        <v>0</v>
      </c>
      <c r="BL137" s="14" t="s">
        <v>125</v>
      </c>
      <c r="BM137" s="167" t="s">
        <v>508</v>
      </c>
    </row>
    <row r="138" spans="1:65" s="2" customFormat="1" ht="21.75" customHeight="1">
      <c r="A138" s="192"/>
      <c r="B138" s="157"/>
      <c r="C138" s="303" t="s">
        <v>12</v>
      </c>
      <c r="D138" s="303" t="s">
        <v>300</v>
      </c>
      <c r="E138" s="304" t="s">
        <v>509</v>
      </c>
      <c r="F138" s="305" t="s">
        <v>510</v>
      </c>
      <c r="G138" s="306" t="s">
        <v>297</v>
      </c>
      <c r="H138" s="307">
        <v>5</v>
      </c>
      <c r="I138" s="215"/>
      <c r="J138" s="175">
        <f t="shared" si="9"/>
        <v>0</v>
      </c>
      <c r="K138" s="178"/>
      <c r="L138" s="179"/>
      <c r="M138" s="180" t="s">
        <v>1</v>
      </c>
      <c r="N138" s="181" t="s">
        <v>39</v>
      </c>
      <c r="O138" s="54"/>
      <c r="P138" s="165">
        <f t="shared" si="0"/>
        <v>0</v>
      </c>
      <c r="Q138" s="165">
        <v>0.25</v>
      </c>
      <c r="R138" s="165">
        <f t="shared" si="1"/>
        <v>1.25</v>
      </c>
      <c r="S138" s="165">
        <v>0</v>
      </c>
      <c r="T138" s="166">
        <f t="shared" si="2"/>
        <v>0</v>
      </c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R138" s="167" t="s">
        <v>148</v>
      </c>
      <c r="AT138" s="167" t="s">
        <v>300</v>
      </c>
      <c r="AU138" s="167" t="s">
        <v>126</v>
      </c>
      <c r="AY138" s="14" t="s">
        <v>119</v>
      </c>
      <c r="BE138" s="168">
        <f t="shared" si="3"/>
        <v>0</v>
      </c>
      <c r="BF138" s="168">
        <f t="shared" si="4"/>
        <v>0</v>
      </c>
      <c r="BG138" s="168">
        <f t="shared" si="5"/>
        <v>0</v>
      </c>
      <c r="BH138" s="168">
        <f t="shared" si="6"/>
        <v>0</v>
      </c>
      <c r="BI138" s="168">
        <f t="shared" si="7"/>
        <v>0</v>
      </c>
      <c r="BJ138" s="14" t="s">
        <v>126</v>
      </c>
      <c r="BK138" s="200">
        <f t="shared" si="8"/>
        <v>0</v>
      </c>
      <c r="BL138" s="14" t="s">
        <v>125</v>
      </c>
      <c r="BM138" s="167" t="s">
        <v>511</v>
      </c>
    </row>
    <row r="139" spans="1:65" s="2" customFormat="1" ht="16.5" customHeight="1">
      <c r="A139" s="192"/>
      <c r="B139" s="157"/>
      <c r="C139" s="303" t="s">
        <v>156</v>
      </c>
      <c r="D139" s="303" t="s">
        <v>300</v>
      </c>
      <c r="E139" s="304" t="s">
        <v>512</v>
      </c>
      <c r="F139" s="305" t="s">
        <v>513</v>
      </c>
      <c r="G139" s="306" t="s">
        <v>297</v>
      </c>
      <c r="H139" s="307">
        <v>5</v>
      </c>
      <c r="I139" s="215"/>
      <c r="J139" s="175">
        <f t="shared" si="9"/>
        <v>0</v>
      </c>
      <c r="K139" s="178"/>
      <c r="L139" s="179"/>
      <c r="M139" s="180" t="s">
        <v>1</v>
      </c>
      <c r="N139" s="181" t="s">
        <v>39</v>
      </c>
      <c r="O139" s="54"/>
      <c r="P139" s="165">
        <f t="shared" si="0"/>
        <v>0</v>
      </c>
      <c r="Q139" s="165">
        <v>0</v>
      </c>
      <c r="R139" s="165">
        <f t="shared" si="1"/>
        <v>0</v>
      </c>
      <c r="S139" s="165">
        <v>0</v>
      </c>
      <c r="T139" s="166">
        <f t="shared" si="2"/>
        <v>0</v>
      </c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  <c r="AE139" s="192"/>
      <c r="AR139" s="167" t="s">
        <v>148</v>
      </c>
      <c r="AT139" s="167" t="s">
        <v>300</v>
      </c>
      <c r="AU139" s="167" t="s">
        <v>126</v>
      </c>
      <c r="AY139" s="14" t="s">
        <v>119</v>
      </c>
      <c r="BE139" s="168">
        <f t="shared" si="3"/>
        <v>0</v>
      </c>
      <c r="BF139" s="168">
        <f t="shared" si="4"/>
        <v>0</v>
      </c>
      <c r="BG139" s="168">
        <f t="shared" si="5"/>
        <v>0</v>
      </c>
      <c r="BH139" s="168">
        <f t="shared" si="6"/>
        <v>0</v>
      </c>
      <c r="BI139" s="168">
        <f t="shared" si="7"/>
        <v>0</v>
      </c>
      <c r="BJ139" s="14" t="s">
        <v>126</v>
      </c>
      <c r="BK139" s="200">
        <f t="shared" si="8"/>
        <v>0</v>
      </c>
      <c r="BL139" s="14" t="s">
        <v>125</v>
      </c>
      <c r="BM139" s="167" t="s">
        <v>514</v>
      </c>
    </row>
    <row r="140" spans="1:65" s="2" customFormat="1" ht="21.75" customHeight="1">
      <c r="A140" s="192"/>
      <c r="B140" s="157"/>
      <c r="C140" s="292" t="s">
        <v>160</v>
      </c>
      <c r="D140" s="292" t="s">
        <v>121</v>
      </c>
      <c r="E140" s="285" t="s">
        <v>515</v>
      </c>
      <c r="F140" s="286" t="s">
        <v>516</v>
      </c>
      <c r="G140" s="287" t="s">
        <v>124</v>
      </c>
      <c r="H140" s="288">
        <v>5</v>
      </c>
      <c r="I140" s="182"/>
      <c r="J140" s="159">
        <f t="shared" si="9"/>
        <v>0</v>
      </c>
      <c r="K140" s="162"/>
      <c r="L140" s="30"/>
      <c r="M140" s="163" t="s">
        <v>1</v>
      </c>
      <c r="N140" s="164" t="s">
        <v>39</v>
      </c>
      <c r="O140" s="54"/>
      <c r="P140" s="165">
        <f t="shared" si="0"/>
        <v>0</v>
      </c>
      <c r="Q140" s="165">
        <v>0</v>
      </c>
      <c r="R140" s="165">
        <f t="shared" si="1"/>
        <v>0</v>
      </c>
      <c r="S140" s="165">
        <v>0</v>
      </c>
      <c r="T140" s="166">
        <f t="shared" si="2"/>
        <v>0</v>
      </c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R140" s="167" t="s">
        <v>125</v>
      </c>
      <c r="AT140" s="167" t="s">
        <v>121</v>
      </c>
      <c r="AU140" s="167" t="s">
        <v>126</v>
      </c>
      <c r="AY140" s="14" t="s">
        <v>119</v>
      </c>
      <c r="BE140" s="168">
        <f t="shared" si="3"/>
        <v>0</v>
      </c>
      <c r="BF140" s="168">
        <f t="shared" si="4"/>
        <v>0</v>
      </c>
      <c r="BG140" s="168">
        <f t="shared" si="5"/>
        <v>0</v>
      </c>
      <c r="BH140" s="168">
        <f t="shared" si="6"/>
        <v>0</v>
      </c>
      <c r="BI140" s="168">
        <f t="shared" si="7"/>
        <v>0</v>
      </c>
      <c r="BJ140" s="14" t="s">
        <v>126</v>
      </c>
      <c r="BK140" s="200">
        <f t="shared" si="8"/>
        <v>0</v>
      </c>
      <c r="BL140" s="14" t="s">
        <v>125</v>
      </c>
      <c r="BM140" s="167" t="s">
        <v>517</v>
      </c>
    </row>
    <row r="141" spans="1:65" s="2" customFormat="1" ht="16.5" customHeight="1">
      <c r="A141" s="192"/>
      <c r="B141" s="157"/>
      <c r="C141" s="303" t="s">
        <v>164</v>
      </c>
      <c r="D141" s="303" t="s">
        <v>300</v>
      </c>
      <c r="E141" s="304" t="s">
        <v>518</v>
      </c>
      <c r="F141" s="305" t="s">
        <v>519</v>
      </c>
      <c r="G141" s="306" t="s">
        <v>520</v>
      </c>
      <c r="H141" s="307">
        <v>350</v>
      </c>
      <c r="I141" s="215"/>
      <c r="J141" s="175">
        <f t="shared" si="9"/>
        <v>0</v>
      </c>
      <c r="K141" s="178"/>
      <c r="L141" s="179"/>
      <c r="M141" s="180" t="s">
        <v>1</v>
      </c>
      <c r="N141" s="181" t="s">
        <v>39</v>
      </c>
      <c r="O141" s="54"/>
      <c r="P141" s="165">
        <f t="shared" si="0"/>
        <v>0</v>
      </c>
      <c r="Q141" s="165">
        <v>2.9999999999999997E-4</v>
      </c>
      <c r="R141" s="165">
        <f t="shared" si="1"/>
        <v>0.105</v>
      </c>
      <c r="S141" s="165">
        <v>0</v>
      </c>
      <c r="T141" s="166">
        <f t="shared" si="2"/>
        <v>0</v>
      </c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R141" s="167" t="s">
        <v>148</v>
      </c>
      <c r="AT141" s="167" t="s">
        <v>300</v>
      </c>
      <c r="AU141" s="167" t="s">
        <v>126</v>
      </c>
      <c r="AY141" s="14" t="s">
        <v>119</v>
      </c>
      <c r="BE141" s="168">
        <f t="shared" si="3"/>
        <v>0</v>
      </c>
      <c r="BF141" s="168">
        <f t="shared" si="4"/>
        <v>0</v>
      </c>
      <c r="BG141" s="168">
        <f t="shared" si="5"/>
        <v>0</v>
      </c>
      <c r="BH141" s="168">
        <f t="shared" si="6"/>
        <v>0</v>
      </c>
      <c r="BI141" s="168">
        <f t="shared" si="7"/>
        <v>0</v>
      </c>
      <c r="BJ141" s="14" t="s">
        <v>126</v>
      </c>
      <c r="BK141" s="200">
        <f t="shared" si="8"/>
        <v>0</v>
      </c>
      <c r="BL141" s="14" t="s">
        <v>125</v>
      </c>
      <c r="BM141" s="167" t="s">
        <v>521</v>
      </c>
    </row>
    <row r="142" spans="1:65" s="201" customFormat="1">
      <c r="B142" s="202"/>
      <c r="C142" s="293"/>
      <c r="D142" s="294" t="s">
        <v>482</v>
      </c>
      <c r="E142" s="295" t="s">
        <v>1</v>
      </c>
      <c r="F142" s="296" t="s">
        <v>522</v>
      </c>
      <c r="G142" s="293"/>
      <c r="H142" s="297">
        <v>350</v>
      </c>
      <c r="I142" s="204"/>
      <c r="L142" s="202"/>
      <c r="M142" s="205"/>
      <c r="N142" s="206"/>
      <c r="O142" s="206"/>
      <c r="P142" s="206"/>
      <c r="Q142" s="206"/>
      <c r="R142" s="206"/>
      <c r="S142" s="206"/>
      <c r="T142" s="207"/>
      <c r="AT142" s="203" t="s">
        <v>482</v>
      </c>
      <c r="AU142" s="203" t="s">
        <v>126</v>
      </c>
      <c r="AV142" s="201" t="s">
        <v>126</v>
      </c>
      <c r="AW142" s="201" t="s">
        <v>29</v>
      </c>
      <c r="AX142" s="201" t="s">
        <v>80</v>
      </c>
      <c r="AY142" s="203" t="s">
        <v>119</v>
      </c>
    </row>
    <row r="143" spans="1:65" s="2" customFormat="1" ht="21.75" customHeight="1">
      <c r="A143" s="192"/>
      <c r="B143" s="157"/>
      <c r="C143" s="292" t="s">
        <v>168</v>
      </c>
      <c r="D143" s="292" t="s">
        <v>121</v>
      </c>
      <c r="E143" s="285" t="s">
        <v>523</v>
      </c>
      <c r="F143" s="286" t="s">
        <v>524</v>
      </c>
      <c r="G143" s="287" t="s">
        <v>197</v>
      </c>
      <c r="H143" s="288">
        <v>0.01</v>
      </c>
      <c r="I143" s="182"/>
      <c r="J143" s="159">
        <f>ROUND(I143*H143,3)</f>
        <v>0</v>
      </c>
      <c r="K143" s="162"/>
      <c r="L143" s="30"/>
      <c r="M143" s="163" t="s">
        <v>1</v>
      </c>
      <c r="N143" s="164" t="s">
        <v>39</v>
      </c>
      <c r="O143" s="54"/>
      <c r="P143" s="165">
        <f>O143*H143</f>
        <v>0</v>
      </c>
      <c r="Q143" s="165">
        <v>0</v>
      </c>
      <c r="R143" s="165">
        <f>Q143*H143</f>
        <v>0</v>
      </c>
      <c r="S143" s="165">
        <v>0</v>
      </c>
      <c r="T143" s="166">
        <f>S143*H143</f>
        <v>0</v>
      </c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R143" s="167" t="s">
        <v>125</v>
      </c>
      <c r="AT143" s="167" t="s">
        <v>121</v>
      </c>
      <c r="AU143" s="167" t="s">
        <v>126</v>
      </c>
      <c r="AY143" s="14" t="s">
        <v>119</v>
      </c>
      <c r="BE143" s="168">
        <f>IF(N143="základná",J143,0)</f>
        <v>0</v>
      </c>
      <c r="BF143" s="168">
        <f>IF(N143="znížená",J143,0)</f>
        <v>0</v>
      </c>
      <c r="BG143" s="168">
        <f>IF(N143="zákl. prenesená",J143,0)</f>
        <v>0</v>
      </c>
      <c r="BH143" s="168">
        <f>IF(N143="zníž. prenesená",J143,0)</f>
        <v>0</v>
      </c>
      <c r="BI143" s="168">
        <f>IF(N143="nulová",J143,0)</f>
        <v>0</v>
      </c>
      <c r="BJ143" s="14" t="s">
        <v>126</v>
      </c>
      <c r="BK143" s="200">
        <f>ROUND(I143*H143,3)</f>
        <v>0</v>
      </c>
      <c r="BL143" s="14" t="s">
        <v>125</v>
      </c>
      <c r="BM143" s="167" t="s">
        <v>525</v>
      </c>
    </row>
    <row r="144" spans="1:65" s="2" customFormat="1" ht="16.5" customHeight="1">
      <c r="A144" s="192"/>
      <c r="B144" s="157"/>
      <c r="C144" s="303" t="s">
        <v>172</v>
      </c>
      <c r="D144" s="303" t="s">
        <v>300</v>
      </c>
      <c r="E144" s="304" t="s">
        <v>526</v>
      </c>
      <c r="F144" s="305" t="s">
        <v>527</v>
      </c>
      <c r="G144" s="306" t="s">
        <v>197</v>
      </c>
      <c r="H144" s="307">
        <v>0.01</v>
      </c>
      <c r="I144" s="215"/>
      <c r="J144" s="175">
        <f>ROUND(I144*H144,3)</f>
        <v>0</v>
      </c>
      <c r="K144" s="178"/>
      <c r="L144" s="179"/>
      <c r="M144" s="180" t="s">
        <v>1</v>
      </c>
      <c r="N144" s="181" t="s">
        <v>39</v>
      </c>
      <c r="O144" s="54"/>
      <c r="P144" s="165">
        <f>O144*H144</f>
        <v>0</v>
      </c>
      <c r="Q144" s="165">
        <v>1</v>
      </c>
      <c r="R144" s="165">
        <f>Q144*H144</f>
        <v>0.01</v>
      </c>
      <c r="S144" s="165">
        <v>0</v>
      </c>
      <c r="T144" s="166">
        <f>S144*H144</f>
        <v>0</v>
      </c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R144" s="167" t="s">
        <v>148</v>
      </c>
      <c r="AT144" s="167" t="s">
        <v>300</v>
      </c>
      <c r="AU144" s="167" t="s">
        <v>126</v>
      </c>
      <c r="AY144" s="14" t="s">
        <v>119</v>
      </c>
      <c r="BE144" s="168">
        <f>IF(N144="základná",J144,0)</f>
        <v>0</v>
      </c>
      <c r="BF144" s="168">
        <f>IF(N144="znížená",J144,0)</f>
        <v>0</v>
      </c>
      <c r="BG144" s="168">
        <f>IF(N144="zákl. prenesená",J144,0)</f>
        <v>0</v>
      </c>
      <c r="BH144" s="168">
        <f>IF(N144="zníž. prenesená",J144,0)</f>
        <v>0</v>
      </c>
      <c r="BI144" s="168">
        <f>IF(N144="nulová",J144,0)</f>
        <v>0</v>
      </c>
      <c r="BJ144" s="14" t="s">
        <v>126</v>
      </c>
      <c r="BK144" s="200">
        <f>ROUND(I144*H144,3)</f>
        <v>0</v>
      </c>
      <c r="BL144" s="14" t="s">
        <v>125</v>
      </c>
      <c r="BM144" s="167" t="s">
        <v>528</v>
      </c>
    </row>
    <row r="145" spans="1:65" s="2" customFormat="1" ht="21.75" customHeight="1">
      <c r="A145" s="192"/>
      <c r="B145" s="157"/>
      <c r="C145" s="292" t="s">
        <v>174</v>
      </c>
      <c r="D145" s="292" t="s">
        <v>121</v>
      </c>
      <c r="E145" s="285" t="s">
        <v>529</v>
      </c>
      <c r="F145" s="286" t="s">
        <v>530</v>
      </c>
      <c r="G145" s="287" t="s">
        <v>151</v>
      </c>
      <c r="H145" s="288">
        <v>0.5</v>
      </c>
      <c r="I145" s="182"/>
      <c r="J145" s="159">
        <f>ROUND(I145*H145,3)</f>
        <v>0</v>
      </c>
      <c r="K145" s="162"/>
      <c r="L145" s="30"/>
      <c r="M145" s="163" t="s">
        <v>1</v>
      </c>
      <c r="N145" s="164" t="s">
        <v>39</v>
      </c>
      <c r="O145" s="54"/>
      <c r="P145" s="165">
        <f>O145*H145</f>
        <v>0</v>
      </c>
      <c r="Q145" s="165">
        <v>0</v>
      </c>
      <c r="R145" s="165">
        <f>Q145*H145</f>
        <v>0</v>
      </c>
      <c r="S145" s="165">
        <v>0</v>
      </c>
      <c r="T145" s="166">
        <f>S145*H145</f>
        <v>0</v>
      </c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R145" s="167" t="s">
        <v>125</v>
      </c>
      <c r="AT145" s="167" t="s">
        <v>121</v>
      </c>
      <c r="AU145" s="167" t="s">
        <v>126</v>
      </c>
      <c r="AY145" s="14" t="s">
        <v>119</v>
      </c>
      <c r="BE145" s="168">
        <f>IF(N145="základná",J145,0)</f>
        <v>0</v>
      </c>
      <c r="BF145" s="168">
        <f>IF(N145="znížená",J145,0)</f>
        <v>0</v>
      </c>
      <c r="BG145" s="168">
        <f>IF(N145="zákl. prenesená",J145,0)</f>
        <v>0</v>
      </c>
      <c r="BH145" s="168">
        <f>IF(N145="zníž. prenesená",J145,0)</f>
        <v>0</v>
      </c>
      <c r="BI145" s="168">
        <f>IF(N145="nulová",J145,0)</f>
        <v>0</v>
      </c>
      <c r="BJ145" s="14" t="s">
        <v>126</v>
      </c>
      <c r="BK145" s="200">
        <f>ROUND(I145*H145,3)</f>
        <v>0</v>
      </c>
      <c r="BL145" s="14" t="s">
        <v>125</v>
      </c>
      <c r="BM145" s="167" t="s">
        <v>531</v>
      </c>
    </row>
    <row r="146" spans="1:65" s="201" customFormat="1">
      <c r="B146" s="202"/>
      <c r="C146" s="293"/>
      <c r="D146" s="294" t="s">
        <v>482</v>
      </c>
      <c r="E146" s="295" t="s">
        <v>1</v>
      </c>
      <c r="F146" s="296" t="s">
        <v>532</v>
      </c>
      <c r="G146" s="293"/>
      <c r="H146" s="297">
        <v>0.5</v>
      </c>
      <c r="I146" s="204"/>
      <c r="L146" s="202"/>
      <c r="M146" s="205"/>
      <c r="N146" s="206"/>
      <c r="O146" s="206"/>
      <c r="P146" s="206"/>
      <c r="Q146" s="206"/>
      <c r="R146" s="206"/>
      <c r="S146" s="206"/>
      <c r="T146" s="207"/>
      <c r="AT146" s="203" t="s">
        <v>482</v>
      </c>
      <c r="AU146" s="203" t="s">
        <v>126</v>
      </c>
      <c r="AV146" s="201" t="s">
        <v>126</v>
      </c>
      <c r="AW146" s="201" t="s">
        <v>29</v>
      </c>
      <c r="AX146" s="201" t="s">
        <v>80</v>
      </c>
      <c r="AY146" s="203" t="s">
        <v>119</v>
      </c>
    </row>
    <row r="147" spans="1:65" s="2" customFormat="1" ht="21.75" customHeight="1">
      <c r="A147" s="192"/>
      <c r="B147" s="157"/>
      <c r="C147" s="292" t="s">
        <v>178</v>
      </c>
      <c r="D147" s="292" t="s">
        <v>121</v>
      </c>
      <c r="E147" s="285" t="s">
        <v>533</v>
      </c>
      <c r="F147" s="286" t="s">
        <v>534</v>
      </c>
      <c r="G147" s="287" t="s">
        <v>151</v>
      </c>
      <c r="H147" s="288">
        <v>0.5</v>
      </c>
      <c r="I147" s="182"/>
      <c r="J147" s="159">
        <f>ROUND(I147*H147,3)</f>
        <v>0</v>
      </c>
      <c r="K147" s="162"/>
      <c r="L147" s="30"/>
      <c r="M147" s="163" t="s">
        <v>1</v>
      </c>
      <c r="N147" s="164" t="s">
        <v>39</v>
      </c>
      <c r="O147" s="54"/>
      <c r="P147" s="165">
        <f>O147*H147</f>
        <v>0</v>
      </c>
      <c r="Q147" s="165">
        <v>0</v>
      </c>
      <c r="R147" s="165">
        <f>Q147*H147</f>
        <v>0</v>
      </c>
      <c r="S147" s="165">
        <v>0</v>
      </c>
      <c r="T147" s="166">
        <f>S147*H147</f>
        <v>0</v>
      </c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2"/>
      <c r="AR147" s="167" t="s">
        <v>125</v>
      </c>
      <c r="AT147" s="167" t="s">
        <v>121</v>
      </c>
      <c r="AU147" s="167" t="s">
        <v>126</v>
      </c>
      <c r="AY147" s="14" t="s">
        <v>119</v>
      </c>
      <c r="BE147" s="168">
        <f>IF(N147="základná",J147,0)</f>
        <v>0</v>
      </c>
      <c r="BF147" s="168">
        <f>IF(N147="znížená",J147,0)</f>
        <v>0</v>
      </c>
      <c r="BG147" s="168">
        <f>IF(N147="zákl. prenesená",J147,0)</f>
        <v>0</v>
      </c>
      <c r="BH147" s="168">
        <f>IF(N147="zníž. prenesená",J147,0)</f>
        <v>0</v>
      </c>
      <c r="BI147" s="168">
        <f>IF(N147="nulová",J147,0)</f>
        <v>0</v>
      </c>
      <c r="BJ147" s="14" t="s">
        <v>126</v>
      </c>
      <c r="BK147" s="200">
        <f>ROUND(I147*H147,3)</f>
        <v>0</v>
      </c>
      <c r="BL147" s="14" t="s">
        <v>125</v>
      </c>
      <c r="BM147" s="167" t="s">
        <v>535</v>
      </c>
    </row>
    <row r="148" spans="1:65" s="12" customFormat="1" ht="22.9" customHeight="1">
      <c r="B148" s="144"/>
      <c r="C148" s="290"/>
      <c r="D148" s="302" t="s">
        <v>71</v>
      </c>
      <c r="E148" s="289" t="s">
        <v>536</v>
      </c>
      <c r="F148" s="289" t="s">
        <v>537</v>
      </c>
      <c r="G148" s="290"/>
      <c r="H148" s="290"/>
      <c r="I148" s="147"/>
      <c r="J148" s="199">
        <f>BK148</f>
        <v>0</v>
      </c>
      <c r="L148" s="144"/>
      <c r="M148" s="149"/>
      <c r="N148" s="150"/>
      <c r="O148" s="150"/>
      <c r="P148" s="151">
        <f>SUM(P149:P158)</f>
        <v>0</v>
      </c>
      <c r="Q148" s="150"/>
      <c r="R148" s="151">
        <f>SUM(R149:R158)</f>
        <v>0.70250000000000001</v>
      </c>
      <c r="S148" s="150"/>
      <c r="T148" s="152">
        <f>SUM(T149:T158)</f>
        <v>0</v>
      </c>
      <c r="AR148" s="145" t="s">
        <v>80</v>
      </c>
      <c r="AT148" s="153" t="s">
        <v>71</v>
      </c>
      <c r="AU148" s="153" t="s">
        <v>80</v>
      </c>
      <c r="AY148" s="145" t="s">
        <v>119</v>
      </c>
      <c r="BK148" s="198">
        <f>SUM(BK149:BK158)</f>
        <v>0</v>
      </c>
    </row>
    <row r="149" spans="1:65" s="2" customFormat="1" ht="21.75" customHeight="1">
      <c r="A149" s="192"/>
      <c r="B149" s="157"/>
      <c r="C149" s="292" t="s">
        <v>182</v>
      </c>
      <c r="D149" s="292" t="s">
        <v>121</v>
      </c>
      <c r="E149" s="285" t="s">
        <v>538</v>
      </c>
      <c r="F149" s="286" t="s">
        <v>539</v>
      </c>
      <c r="G149" s="287" t="s">
        <v>297</v>
      </c>
      <c r="H149" s="288">
        <v>5</v>
      </c>
      <c r="I149" s="182"/>
      <c r="J149" s="159">
        <f>ROUND(I149*H149,3)</f>
        <v>0</v>
      </c>
      <c r="K149" s="162"/>
      <c r="L149" s="30"/>
      <c r="M149" s="163" t="s">
        <v>1</v>
      </c>
      <c r="N149" s="164" t="s">
        <v>39</v>
      </c>
      <c r="O149" s="54"/>
      <c r="P149" s="165">
        <f>O149*H149</f>
        <v>0</v>
      </c>
      <c r="Q149" s="165">
        <v>0</v>
      </c>
      <c r="R149" s="165">
        <f>Q149*H149</f>
        <v>0</v>
      </c>
      <c r="S149" s="165">
        <v>0</v>
      </c>
      <c r="T149" s="166">
        <f>S149*H149</f>
        <v>0</v>
      </c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R149" s="167" t="s">
        <v>125</v>
      </c>
      <c r="AT149" s="167" t="s">
        <v>121</v>
      </c>
      <c r="AU149" s="167" t="s">
        <v>126</v>
      </c>
      <c r="AY149" s="14" t="s">
        <v>119</v>
      </c>
      <c r="BE149" s="168">
        <f>IF(N149="základná",J149,0)</f>
        <v>0</v>
      </c>
      <c r="BF149" s="168">
        <f>IF(N149="znížená",J149,0)</f>
        <v>0</v>
      </c>
      <c r="BG149" s="168">
        <f>IF(N149="zákl. prenesená",J149,0)</f>
        <v>0</v>
      </c>
      <c r="BH149" s="168">
        <f>IF(N149="zníž. prenesená",J149,0)</f>
        <v>0</v>
      </c>
      <c r="BI149" s="168">
        <f>IF(N149="nulová",J149,0)</f>
        <v>0</v>
      </c>
      <c r="BJ149" s="14" t="s">
        <v>126</v>
      </c>
      <c r="BK149" s="200">
        <f>ROUND(I149*H149,3)</f>
        <v>0</v>
      </c>
      <c r="BL149" s="14" t="s">
        <v>125</v>
      </c>
      <c r="BM149" s="167" t="s">
        <v>540</v>
      </c>
    </row>
    <row r="150" spans="1:65" s="2" customFormat="1" ht="21.75" customHeight="1">
      <c r="A150" s="192"/>
      <c r="B150" s="157"/>
      <c r="C150" s="292" t="s">
        <v>186</v>
      </c>
      <c r="D150" s="292" t="s">
        <v>121</v>
      </c>
      <c r="E150" s="285" t="s">
        <v>541</v>
      </c>
      <c r="F150" s="286" t="s">
        <v>542</v>
      </c>
      <c r="G150" s="287" t="s">
        <v>297</v>
      </c>
      <c r="H150" s="288">
        <v>5</v>
      </c>
      <c r="I150" s="182"/>
      <c r="J150" s="159">
        <f>ROUND(I150*H150,3)</f>
        <v>0</v>
      </c>
      <c r="K150" s="162"/>
      <c r="L150" s="30"/>
      <c r="M150" s="163" t="s">
        <v>1</v>
      </c>
      <c r="N150" s="164" t="s">
        <v>39</v>
      </c>
      <c r="O150" s="54"/>
      <c r="P150" s="165">
        <f>O150*H150</f>
        <v>0</v>
      </c>
      <c r="Q150" s="165">
        <v>0</v>
      </c>
      <c r="R150" s="165">
        <f>Q150*H150</f>
        <v>0</v>
      </c>
      <c r="S150" s="165">
        <v>0</v>
      </c>
      <c r="T150" s="166">
        <f>S150*H150</f>
        <v>0</v>
      </c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  <c r="AE150" s="192"/>
      <c r="AR150" s="167" t="s">
        <v>125</v>
      </c>
      <c r="AT150" s="167" t="s">
        <v>121</v>
      </c>
      <c r="AU150" s="167" t="s">
        <v>126</v>
      </c>
      <c r="AY150" s="14" t="s">
        <v>119</v>
      </c>
      <c r="BE150" s="168">
        <f>IF(N150="základná",J150,0)</f>
        <v>0</v>
      </c>
      <c r="BF150" s="168">
        <f>IF(N150="znížená",J150,0)</f>
        <v>0</v>
      </c>
      <c r="BG150" s="168">
        <f>IF(N150="zákl. prenesená",J150,0)</f>
        <v>0</v>
      </c>
      <c r="BH150" s="168">
        <f>IF(N150="zníž. prenesená",J150,0)</f>
        <v>0</v>
      </c>
      <c r="BI150" s="168">
        <f>IF(N150="nulová",J150,0)</f>
        <v>0</v>
      </c>
      <c r="BJ150" s="14" t="s">
        <v>126</v>
      </c>
      <c r="BK150" s="200">
        <f>ROUND(I150*H150,3)</f>
        <v>0</v>
      </c>
      <c r="BL150" s="14" t="s">
        <v>125</v>
      </c>
      <c r="BM150" s="167" t="s">
        <v>543</v>
      </c>
    </row>
    <row r="151" spans="1:65" s="2" customFormat="1" ht="21.75" customHeight="1">
      <c r="A151" s="192"/>
      <c r="B151" s="157"/>
      <c r="C151" s="303" t="s">
        <v>191</v>
      </c>
      <c r="D151" s="303" t="s">
        <v>300</v>
      </c>
      <c r="E151" s="304" t="s">
        <v>544</v>
      </c>
      <c r="F151" s="305" t="s">
        <v>545</v>
      </c>
      <c r="G151" s="306" t="s">
        <v>297</v>
      </c>
      <c r="H151" s="307">
        <v>5</v>
      </c>
      <c r="I151" s="215"/>
      <c r="J151" s="175">
        <f>ROUND(I151*H151,3)</f>
        <v>0</v>
      </c>
      <c r="K151" s="178"/>
      <c r="L151" s="179"/>
      <c r="M151" s="180" t="s">
        <v>1</v>
      </c>
      <c r="N151" s="181" t="s">
        <v>39</v>
      </c>
      <c r="O151" s="54"/>
      <c r="P151" s="165">
        <f>O151*H151</f>
        <v>0</v>
      </c>
      <c r="Q151" s="165">
        <v>0.1</v>
      </c>
      <c r="R151" s="165">
        <f>Q151*H151</f>
        <v>0.5</v>
      </c>
      <c r="S151" s="165">
        <v>0</v>
      </c>
      <c r="T151" s="166">
        <f>S151*H151</f>
        <v>0</v>
      </c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  <c r="AE151" s="192"/>
      <c r="AR151" s="167" t="s">
        <v>148</v>
      </c>
      <c r="AT151" s="167" t="s">
        <v>300</v>
      </c>
      <c r="AU151" s="167" t="s">
        <v>126</v>
      </c>
      <c r="AY151" s="14" t="s">
        <v>119</v>
      </c>
      <c r="BE151" s="168">
        <f>IF(N151="základná",J151,0)</f>
        <v>0</v>
      </c>
      <c r="BF151" s="168">
        <f>IF(N151="znížená",J151,0)</f>
        <v>0</v>
      </c>
      <c r="BG151" s="168">
        <f>IF(N151="zákl. prenesená",J151,0)</f>
        <v>0</v>
      </c>
      <c r="BH151" s="168">
        <f>IF(N151="zníž. prenesená",J151,0)</f>
        <v>0</v>
      </c>
      <c r="BI151" s="168">
        <f>IF(N151="nulová",J151,0)</f>
        <v>0</v>
      </c>
      <c r="BJ151" s="14" t="s">
        <v>126</v>
      </c>
      <c r="BK151" s="200">
        <f>ROUND(I151*H151,3)</f>
        <v>0</v>
      </c>
      <c r="BL151" s="14" t="s">
        <v>125</v>
      </c>
      <c r="BM151" s="167" t="s">
        <v>546</v>
      </c>
    </row>
    <row r="152" spans="1:65" s="2" customFormat="1" ht="16.5" customHeight="1">
      <c r="A152" s="192"/>
      <c r="B152" s="157"/>
      <c r="C152" s="303" t="s">
        <v>7</v>
      </c>
      <c r="D152" s="303" t="s">
        <v>300</v>
      </c>
      <c r="E152" s="304" t="s">
        <v>547</v>
      </c>
      <c r="F152" s="305" t="s">
        <v>548</v>
      </c>
      <c r="G152" s="306" t="s">
        <v>151</v>
      </c>
      <c r="H152" s="307">
        <v>0.25</v>
      </c>
      <c r="I152" s="215"/>
      <c r="J152" s="175">
        <f>ROUND(I152*H152,3)</f>
        <v>0</v>
      </c>
      <c r="K152" s="178"/>
      <c r="L152" s="179"/>
      <c r="M152" s="180" t="s">
        <v>1</v>
      </c>
      <c r="N152" s="181" t="s">
        <v>39</v>
      </c>
      <c r="O152" s="54"/>
      <c r="P152" s="165">
        <f>O152*H152</f>
        <v>0</v>
      </c>
      <c r="Q152" s="165">
        <v>0.77</v>
      </c>
      <c r="R152" s="165">
        <f>Q152*H152</f>
        <v>0.1925</v>
      </c>
      <c r="S152" s="165">
        <v>0</v>
      </c>
      <c r="T152" s="166">
        <f>S152*H152</f>
        <v>0</v>
      </c>
      <c r="U152" s="192"/>
      <c r="V152" s="192"/>
      <c r="W152" s="192"/>
      <c r="X152" s="192"/>
      <c r="Y152" s="192"/>
      <c r="Z152" s="192"/>
      <c r="AA152" s="192"/>
      <c r="AB152" s="192"/>
      <c r="AC152" s="192"/>
      <c r="AD152" s="192"/>
      <c r="AE152" s="192"/>
      <c r="AR152" s="167" t="s">
        <v>148</v>
      </c>
      <c r="AT152" s="167" t="s">
        <v>300</v>
      </c>
      <c r="AU152" s="167" t="s">
        <v>126</v>
      </c>
      <c r="AY152" s="14" t="s">
        <v>119</v>
      </c>
      <c r="BE152" s="168">
        <f>IF(N152="základná",J152,0)</f>
        <v>0</v>
      </c>
      <c r="BF152" s="168">
        <f>IF(N152="znížená",J152,0)</f>
        <v>0</v>
      </c>
      <c r="BG152" s="168">
        <f>IF(N152="zákl. prenesená",J152,0)</f>
        <v>0</v>
      </c>
      <c r="BH152" s="168">
        <f>IF(N152="zníž. prenesená",J152,0)</f>
        <v>0</v>
      </c>
      <c r="BI152" s="168">
        <f>IF(N152="nulová",J152,0)</f>
        <v>0</v>
      </c>
      <c r="BJ152" s="14" t="s">
        <v>126</v>
      </c>
      <c r="BK152" s="200">
        <f>ROUND(I152*H152,3)</f>
        <v>0</v>
      </c>
      <c r="BL152" s="14" t="s">
        <v>125</v>
      </c>
      <c r="BM152" s="167" t="s">
        <v>549</v>
      </c>
    </row>
    <row r="153" spans="1:65" s="201" customFormat="1">
      <c r="B153" s="202"/>
      <c r="C153" s="293"/>
      <c r="D153" s="294" t="s">
        <v>482</v>
      </c>
      <c r="E153" s="295" t="s">
        <v>1</v>
      </c>
      <c r="F153" s="296" t="s">
        <v>550</v>
      </c>
      <c r="G153" s="293"/>
      <c r="H153" s="297">
        <v>0.25</v>
      </c>
      <c r="I153" s="204"/>
      <c r="L153" s="202"/>
      <c r="M153" s="205"/>
      <c r="N153" s="206"/>
      <c r="O153" s="206"/>
      <c r="P153" s="206"/>
      <c r="Q153" s="206"/>
      <c r="R153" s="206"/>
      <c r="S153" s="206"/>
      <c r="T153" s="207"/>
      <c r="AT153" s="203" t="s">
        <v>482</v>
      </c>
      <c r="AU153" s="203" t="s">
        <v>126</v>
      </c>
      <c r="AV153" s="201" t="s">
        <v>126</v>
      </c>
      <c r="AW153" s="201" t="s">
        <v>29</v>
      </c>
      <c r="AX153" s="201" t="s">
        <v>80</v>
      </c>
      <c r="AY153" s="203" t="s">
        <v>119</v>
      </c>
    </row>
    <row r="154" spans="1:65" s="2" customFormat="1" ht="21.75" customHeight="1">
      <c r="A154" s="192"/>
      <c r="B154" s="157"/>
      <c r="C154" s="292" t="s">
        <v>199</v>
      </c>
      <c r="D154" s="292" t="s">
        <v>121</v>
      </c>
      <c r="E154" s="285" t="s">
        <v>523</v>
      </c>
      <c r="F154" s="286" t="s">
        <v>524</v>
      </c>
      <c r="G154" s="287" t="s">
        <v>197</v>
      </c>
      <c r="H154" s="288">
        <v>0.01</v>
      </c>
      <c r="I154" s="182"/>
      <c r="J154" s="159">
        <f>ROUND(I154*H154,3)</f>
        <v>0</v>
      </c>
      <c r="K154" s="162"/>
      <c r="L154" s="30"/>
      <c r="M154" s="163" t="s">
        <v>1</v>
      </c>
      <c r="N154" s="164" t="s">
        <v>39</v>
      </c>
      <c r="O154" s="54"/>
      <c r="P154" s="165">
        <f>O154*H154</f>
        <v>0</v>
      </c>
      <c r="Q154" s="165">
        <v>0</v>
      </c>
      <c r="R154" s="165">
        <f>Q154*H154</f>
        <v>0</v>
      </c>
      <c r="S154" s="165">
        <v>0</v>
      </c>
      <c r="T154" s="166">
        <f>S154*H154</f>
        <v>0</v>
      </c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  <c r="AE154" s="192"/>
      <c r="AR154" s="167" t="s">
        <v>125</v>
      </c>
      <c r="AT154" s="167" t="s">
        <v>121</v>
      </c>
      <c r="AU154" s="167" t="s">
        <v>126</v>
      </c>
      <c r="AY154" s="14" t="s">
        <v>119</v>
      </c>
      <c r="BE154" s="168">
        <f>IF(N154="základná",J154,0)</f>
        <v>0</v>
      </c>
      <c r="BF154" s="168">
        <f>IF(N154="znížená",J154,0)</f>
        <v>0</v>
      </c>
      <c r="BG154" s="168">
        <f>IF(N154="zákl. prenesená",J154,0)</f>
        <v>0</v>
      </c>
      <c r="BH154" s="168">
        <f>IF(N154="zníž. prenesená",J154,0)</f>
        <v>0</v>
      </c>
      <c r="BI154" s="168">
        <f>IF(N154="nulová",J154,0)</f>
        <v>0</v>
      </c>
      <c r="BJ154" s="14" t="s">
        <v>126</v>
      </c>
      <c r="BK154" s="200">
        <f>ROUND(I154*H154,3)</f>
        <v>0</v>
      </c>
      <c r="BL154" s="14" t="s">
        <v>125</v>
      </c>
      <c r="BM154" s="167" t="s">
        <v>551</v>
      </c>
    </row>
    <row r="155" spans="1:65" s="2" customFormat="1" ht="16.5" customHeight="1">
      <c r="A155" s="192"/>
      <c r="B155" s="157"/>
      <c r="C155" s="303" t="s">
        <v>203</v>
      </c>
      <c r="D155" s="303" t="s">
        <v>300</v>
      </c>
      <c r="E155" s="304" t="s">
        <v>526</v>
      </c>
      <c r="F155" s="305" t="s">
        <v>527</v>
      </c>
      <c r="G155" s="306" t="s">
        <v>197</v>
      </c>
      <c r="H155" s="307">
        <v>0.01</v>
      </c>
      <c r="I155" s="215"/>
      <c r="J155" s="175">
        <f>ROUND(I155*H155,3)</f>
        <v>0</v>
      </c>
      <c r="K155" s="178"/>
      <c r="L155" s="179"/>
      <c r="M155" s="180" t="s">
        <v>1</v>
      </c>
      <c r="N155" s="181" t="s">
        <v>39</v>
      </c>
      <c r="O155" s="54"/>
      <c r="P155" s="165">
        <f>O155*H155</f>
        <v>0</v>
      </c>
      <c r="Q155" s="165">
        <v>1</v>
      </c>
      <c r="R155" s="165">
        <f>Q155*H155</f>
        <v>0.01</v>
      </c>
      <c r="S155" s="165">
        <v>0</v>
      </c>
      <c r="T155" s="166">
        <f>S155*H155</f>
        <v>0</v>
      </c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  <c r="AE155" s="192"/>
      <c r="AR155" s="167" t="s">
        <v>148</v>
      </c>
      <c r="AT155" s="167" t="s">
        <v>300</v>
      </c>
      <c r="AU155" s="167" t="s">
        <v>126</v>
      </c>
      <c r="AY155" s="14" t="s">
        <v>119</v>
      </c>
      <c r="BE155" s="168">
        <f>IF(N155="základná",J155,0)</f>
        <v>0</v>
      </c>
      <c r="BF155" s="168">
        <f>IF(N155="znížená",J155,0)</f>
        <v>0</v>
      </c>
      <c r="BG155" s="168">
        <f>IF(N155="zákl. prenesená",J155,0)</f>
        <v>0</v>
      </c>
      <c r="BH155" s="168">
        <f>IF(N155="zníž. prenesená",J155,0)</f>
        <v>0</v>
      </c>
      <c r="BI155" s="168">
        <f>IF(N155="nulová",J155,0)</f>
        <v>0</v>
      </c>
      <c r="BJ155" s="14" t="s">
        <v>126</v>
      </c>
      <c r="BK155" s="200">
        <f>ROUND(I155*H155,3)</f>
        <v>0</v>
      </c>
      <c r="BL155" s="14" t="s">
        <v>125</v>
      </c>
      <c r="BM155" s="167" t="s">
        <v>552</v>
      </c>
    </row>
    <row r="156" spans="1:65" s="2" customFormat="1" ht="21.75" customHeight="1">
      <c r="A156" s="192"/>
      <c r="B156" s="157"/>
      <c r="C156" s="292" t="s">
        <v>209</v>
      </c>
      <c r="D156" s="292" t="s">
        <v>121</v>
      </c>
      <c r="E156" s="285" t="s">
        <v>529</v>
      </c>
      <c r="F156" s="286" t="s">
        <v>530</v>
      </c>
      <c r="G156" s="287" t="s">
        <v>151</v>
      </c>
      <c r="H156" s="288">
        <v>0.1</v>
      </c>
      <c r="I156" s="182"/>
      <c r="J156" s="159">
        <f>ROUND(I156*H156,3)</f>
        <v>0</v>
      </c>
      <c r="K156" s="162"/>
      <c r="L156" s="30"/>
      <c r="M156" s="163" t="s">
        <v>1</v>
      </c>
      <c r="N156" s="164" t="s">
        <v>39</v>
      </c>
      <c r="O156" s="54"/>
      <c r="P156" s="165">
        <f>O156*H156</f>
        <v>0</v>
      </c>
      <c r="Q156" s="165">
        <v>0</v>
      </c>
      <c r="R156" s="165">
        <f>Q156*H156</f>
        <v>0</v>
      </c>
      <c r="S156" s="165">
        <v>0</v>
      </c>
      <c r="T156" s="166">
        <f>S156*H156</f>
        <v>0</v>
      </c>
      <c r="U156" s="192"/>
      <c r="V156" s="192"/>
      <c r="W156" s="192"/>
      <c r="X156" s="192"/>
      <c r="Y156" s="192"/>
      <c r="Z156" s="192"/>
      <c r="AA156" s="192"/>
      <c r="AB156" s="192"/>
      <c r="AC156" s="192"/>
      <c r="AD156" s="192"/>
      <c r="AE156" s="192"/>
      <c r="AR156" s="167" t="s">
        <v>125</v>
      </c>
      <c r="AT156" s="167" t="s">
        <v>121</v>
      </c>
      <c r="AU156" s="167" t="s">
        <v>126</v>
      </c>
      <c r="AY156" s="14" t="s">
        <v>119</v>
      </c>
      <c r="BE156" s="168">
        <f>IF(N156="základná",J156,0)</f>
        <v>0</v>
      </c>
      <c r="BF156" s="168">
        <f>IF(N156="znížená",J156,0)</f>
        <v>0</v>
      </c>
      <c r="BG156" s="168">
        <f>IF(N156="zákl. prenesená",J156,0)</f>
        <v>0</v>
      </c>
      <c r="BH156" s="168">
        <f>IF(N156="zníž. prenesená",J156,0)</f>
        <v>0</v>
      </c>
      <c r="BI156" s="168">
        <f>IF(N156="nulová",J156,0)</f>
        <v>0</v>
      </c>
      <c r="BJ156" s="14" t="s">
        <v>126</v>
      </c>
      <c r="BK156" s="200">
        <f>ROUND(I156*H156,3)</f>
        <v>0</v>
      </c>
      <c r="BL156" s="14" t="s">
        <v>125</v>
      </c>
      <c r="BM156" s="167" t="s">
        <v>553</v>
      </c>
    </row>
    <row r="157" spans="1:65" s="201" customFormat="1">
      <c r="B157" s="202"/>
      <c r="C157" s="293"/>
      <c r="D157" s="294" t="s">
        <v>482</v>
      </c>
      <c r="E157" s="295" t="s">
        <v>1</v>
      </c>
      <c r="F157" s="296" t="s">
        <v>554</v>
      </c>
      <c r="G157" s="293"/>
      <c r="H157" s="297">
        <v>0.1</v>
      </c>
      <c r="I157" s="204"/>
      <c r="L157" s="202"/>
      <c r="M157" s="205"/>
      <c r="N157" s="206"/>
      <c r="O157" s="206"/>
      <c r="P157" s="206"/>
      <c r="Q157" s="206"/>
      <c r="R157" s="206"/>
      <c r="S157" s="206"/>
      <c r="T157" s="207"/>
      <c r="AT157" s="203" t="s">
        <v>482</v>
      </c>
      <c r="AU157" s="203" t="s">
        <v>126</v>
      </c>
      <c r="AV157" s="201" t="s">
        <v>126</v>
      </c>
      <c r="AW157" s="201" t="s">
        <v>29</v>
      </c>
      <c r="AX157" s="201" t="s">
        <v>80</v>
      </c>
      <c r="AY157" s="203" t="s">
        <v>119</v>
      </c>
    </row>
    <row r="158" spans="1:65" s="2" customFormat="1" ht="21.75" customHeight="1">
      <c r="A158" s="192"/>
      <c r="B158" s="157"/>
      <c r="C158" s="292" t="s">
        <v>215</v>
      </c>
      <c r="D158" s="292" t="s">
        <v>121</v>
      </c>
      <c r="E158" s="285" t="s">
        <v>533</v>
      </c>
      <c r="F158" s="286" t="s">
        <v>534</v>
      </c>
      <c r="G158" s="287" t="s">
        <v>151</v>
      </c>
      <c r="H158" s="288">
        <v>0.1</v>
      </c>
      <c r="I158" s="182"/>
      <c r="J158" s="159">
        <f>ROUND(I158*H158,3)</f>
        <v>0</v>
      </c>
      <c r="K158" s="162"/>
      <c r="L158" s="30"/>
      <c r="M158" s="163" t="s">
        <v>1</v>
      </c>
      <c r="N158" s="164" t="s">
        <v>39</v>
      </c>
      <c r="O158" s="54"/>
      <c r="P158" s="165">
        <f>O158*H158</f>
        <v>0</v>
      </c>
      <c r="Q158" s="165">
        <v>0</v>
      </c>
      <c r="R158" s="165">
        <f>Q158*H158</f>
        <v>0</v>
      </c>
      <c r="S158" s="165">
        <v>0</v>
      </c>
      <c r="T158" s="166">
        <f>S158*H158</f>
        <v>0</v>
      </c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  <c r="AE158" s="192"/>
      <c r="AR158" s="167" t="s">
        <v>125</v>
      </c>
      <c r="AT158" s="167" t="s">
        <v>121</v>
      </c>
      <c r="AU158" s="167" t="s">
        <v>126</v>
      </c>
      <c r="AY158" s="14" t="s">
        <v>119</v>
      </c>
      <c r="BE158" s="168">
        <f>IF(N158="základná",J158,0)</f>
        <v>0</v>
      </c>
      <c r="BF158" s="168">
        <f>IF(N158="znížená",J158,0)</f>
        <v>0</v>
      </c>
      <c r="BG158" s="168">
        <f>IF(N158="zákl. prenesená",J158,0)</f>
        <v>0</v>
      </c>
      <c r="BH158" s="168">
        <f>IF(N158="zníž. prenesená",J158,0)</f>
        <v>0</v>
      </c>
      <c r="BI158" s="168">
        <f>IF(N158="nulová",J158,0)</f>
        <v>0</v>
      </c>
      <c r="BJ158" s="14" t="s">
        <v>126</v>
      </c>
      <c r="BK158" s="200">
        <f>ROUND(I158*H158,3)</f>
        <v>0</v>
      </c>
      <c r="BL158" s="14" t="s">
        <v>125</v>
      </c>
      <c r="BM158" s="167" t="s">
        <v>555</v>
      </c>
    </row>
    <row r="159" spans="1:65" s="12" customFormat="1" ht="22.9" customHeight="1">
      <c r="B159" s="144"/>
      <c r="C159" s="290"/>
      <c r="D159" s="302" t="s">
        <v>71</v>
      </c>
      <c r="E159" s="289" t="s">
        <v>556</v>
      </c>
      <c r="F159" s="289" t="s">
        <v>557</v>
      </c>
      <c r="G159" s="290"/>
      <c r="H159" s="290"/>
      <c r="I159" s="147"/>
      <c r="J159" s="199">
        <f>BK159</f>
        <v>0</v>
      </c>
      <c r="L159" s="144"/>
      <c r="M159" s="149"/>
      <c r="N159" s="150"/>
      <c r="O159" s="150"/>
      <c r="P159" s="151">
        <f>SUM(P160:P203)</f>
        <v>0</v>
      </c>
      <c r="Q159" s="150"/>
      <c r="R159" s="151">
        <f>SUM(R160:R203)</f>
        <v>10.199999999999999</v>
      </c>
      <c r="S159" s="150"/>
      <c r="T159" s="152">
        <f>SUM(T160:T203)</f>
        <v>0</v>
      </c>
      <c r="AR159" s="145" t="s">
        <v>80</v>
      </c>
      <c r="AT159" s="153" t="s">
        <v>71</v>
      </c>
      <c r="AU159" s="153" t="s">
        <v>80</v>
      </c>
      <c r="AY159" s="145" t="s">
        <v>119</v>
      </c>
      <c r="BK159" s="198">
        <f>SUM(BK160:BK203)</f>
        <v>0</v>
      </c>
    </row>
    <row r="160" spans="1:65" s="2" customFormat="1" ht="21.75" customHeight="1">
      <c r="A160" s="192"/>
      <c r="B160" s="157"/>
      <c r="C160" s="292" t="s">
        <v>299</v>
      </c>
      <c r="D160" s="292" t="s">
        <v>121</v>
      </c>
      <c r="E160" s="285" t="s">
        <v>558</v>
      </c>
      <c r="F160" s="286" t="s">
        <v>559</v>
      </c>
      <c r="G160" s="287" t="s">
        <v>124</v>
      </c>
      <c r="H160" s="288">
        <v>102</v>
      </c>
      <c r="I160" s="182"/>
      <c r="J160" s="159">
        <f>ROUND(I160*H160,3)</f>
        <v>0</v>
      </c>
      <c r="K160" s="162"/>
      <c r="L160" s="30"/>
      <c r="M160" s="163" t="s">
        <v>1</v>
      </c>
      <c r="N160" s="164" t="s">
        <v>39</v>
      </c>
      <c r="O160" s="54"/>
      <c r="P160" s="165">
        <f>O160*H160</f>
        <v>0</v>
      </c>
      <c r="Q160" s="165">
        <v>0</v>
      </c>
      <c r="R160" s="165">
        <f>Q160*H160</f>
        <v>0</v>
      </c>
      <c r="S160" s="165">
        <v>0</v>
      </c>
      <c r="T160" s="166">
        <f>S160*H160</f>
        <v>0</v>
      </c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  <c r="AE160" s="192"/>
      <c r="AR160" s="167" t="s">
        <v>125</v>
      </c>
      <c r="AT160" s="167" t="s">
        <v>121</v>
      </c>
      <c r="AU160" s="167" t="s">
        <v>126</v>
      </c>
      <c r="AY160" s="14" t="s">
        <v>119</v>
      </c>
      <c r="BE160" s="168">
        <f>IF(N160="základná",J160,0)</f>
        <v>0</v>
      </c>
      <c r="BF160" s="168">
        <f>IF(N160="znížená",J160,0)</f>
        <v>0</v>
      </c>
      <c r="BG160" s="168">
        <f>IF(N160="zákl. prenesená",J160,0)</f>
        <v>0</v>
      </c>
      <c r="BH160" s="168">
        <f>IF(N160="zníž. prenesená",J160,0)</f>
        <v>0</v>
      </c>
      <c r="BI160" s="168">
        <f>IF(N160="nulová",J160,0)</f>
        <v>0</v>
      </c>
      <c r="BJ160" s="14" t="s">
        <v>126</v>
      </c>
      <c r="BK160" s="200">
        <f>ROUND(I160*H160,3)</f>
        <v>0</v>
      </c>
      <c r="BL160" s="14" t="s">
        <v>125</v>
      </c>
      <c r="BM160" s="167" t="s">
        <v>560</v>
      </c>
    </row>
    <row r="161" spans="1:65" s="2" customFormat="1" ht="21.75" customHeight="1">
      <c r="A161" s="192"/>
      <c r="B161" s="157"/>
      <c r="C161" s="292" t="s">
        <v>304</v>
      </c>
      <c r="D161" s="292" t="s">
        <v>121</v>
      </c>
      <c r="E161" s="285" t="s">
        <v>561</v>
      </c>
      <c r="F161" s="286" t="s">
        <v>562</v>
      </c>
      <c r="G161" s="287" t="s">
        <v>124</v>
      </c>
      <c r="H161" s="288">
        <v>102</v>
      </c>
      <c r="I161" s="182"/>
      <c r="J161" s="159">
        <f>ROUND(I161*H161,3)</f>
        <v>0</v>
      </c>
      <c r="K161" s="162"/>
      <c r="L161" s="30"/>
      <c r="M161" s="163" t="s">
        <v>1</v>
      </c>
      <c r="N161" s="164" t="s">
        <v>39</v>
      </c>
      <c r="O161" s="54"/>
      <c r="P161" s="165">
        <f>O161*H161</f>
        <v>0</v>
      </c>
      <c r="Q161" s="165">
        <v>0</v>
      </c>
      <c r="R161" s="165">
        <f>Q161*H161</f>
        <v>0</v>
      </c>
      <c r="S161" s="165">
        <v>0</v>
      </c>
      <c r="T161" s="166">
        <f>S161*H161</f>
        <v>0</v>
      </c>
      <c r="U161" s="192"/>
      <c r="V161" s="192"/>
      <c r="W161" s="192"/>
      <c r="X161" s="192"/>
      <c r="Y161" s="192"/>
      <c r="Z161" s="192"/>
      <c r="AA161" s="192"/>
      <c r="AB161" s="192"/>
      <c r="AC161" s="192"/>
      <c r="AD161" s="192"/>
      <c r="AE161" s="192"/>
      <c r="AR161" s="167" t="s">
        <v>125</v>
      </c>
      <c r="AT161" s="167" t="s">
        <v>121</v>
      </c>
      <c r="AU161" s="167" t="s">
        <v>126</v>
      </c>
      <c r="AY161" s="14" t="s">
        <v>119</v>
      </c>
      <c r="BE161" s="168">
        <f>IF(N161="základná",J161,0)</f>
        <v>0</v>
      </c>
      <c r="BF161" s="168">
        <f>IF(N161="znížená",J161,0)</f>
        <v>0</v>
      </c>
      <c r="BG161" s="168">
        <f>IF(N161="zákl. prenesená",J161,0)</f>
        <v>0</v>
      </c>
      <c r="BH161" s="168">
        <f>IF(N161="zníž. prenesená",J161,0)</f>
        <v>0</v>
      </c>
      <c r="BI161" s="168">
        <f>IF(N161="nulová",J161,0)</f>
        <v>0</v>
      </c>
      <c r="BJ161" s="14" t="s">
        <v>126</v>
      </c>
      <c r="BK161" s="200">
        <f>ROUND(I161*H161,3)</f>
        <v>0</v>
      </c>
      <c r="BL161" s="14" t="s">
        <v>125</v>
      </c>
      <c r="BM161" s="167" t="s">
        <v>563</v>
      </c>
    </row>
    <row r="162" spans="1:65" s="2" customFormat="1" ht="21.75" customHeight="1">
      <c r="A162" s="192"/>
      <c r="B162" s="157"/>
      <c r="C162" s="292" t="s">
        <v>308</v>
      </c>
      <c r="D162" s="292" t="s">
        <v>121</v>
      </c>
      <c r="E162" s="285" t="s">
        <v>564</v>
      </c>
      <c r="F162" s="286" t="s">
        <v>565</v>
      </c>
      <c r="G162" s="287" t="s">
        <v>124</v>
      </c>
      <c r="H162" s="288">
        <v>204</v>
      </c>
      <c r="I162" s="182"/>
      <c r="J162" s="159">
        <f>ROUND(I162*H162,3)</f>
        <v>0</v>
      </c>
      <c r="K162" s="162"/>
      <c r="L162" s="30"/>
      <c r="M162" s="163" t="s">
        <v>1</v>
      </c>
      <c r="N162" s="164" t="s">
        <v>39</v>
      </c>
      <c r="O162" s="54"/>
      <c r="P162" s="165">
        <f>O162*H162</f>
        <v>0</v>
      </c>
      <c r="Q162" s="165">
        <v>0</v>
      </c>
      <c r="R162" s="165">
        <f>Q162*H162</f>
        <v>0</v>
      </c>
      <c r="S162" s="165">
        <v>0</v>
      </c>
      <c r="T162" s="166">
        <f>S162*H162</f>
        <v>0</v>
      </c>
      <c r="U162" s="192"/>
      <c r="V162" s="192"/>
      <c r="W162" s="192"/>
      <c r="X162" s="192"/>
      <c r="Y162" s="192"/>
      <c r="Z162" s="192"/>
      <c r="AA162" s="192"/>
      <c r="AB162" s="192"/>
      <c r="AC162" s="192"/>
      <c r="AD162" s="192"/>
      <c r="AE162" s="192"/>
      <c r="AR162" s="167" t="s">
        <v>125</v>
      </c>
      <c r="AT162" s="167" t="s">
        <v>121</v>
      </c>
      <c r="AU162" s="167" t="s">
        <v>126</v>
      </c>
      <c r="AY162" s="14" t="s">
        <v>119</v>
      </c>
      <c r="BE162" s="168">
        <f>IF(N162="základná",J162,0)</f>
        <v>0</v>
      </c>
      <c r="BF162" s="168">
        <f>IF(N162="znížená",J162,0)</f>
        <v>0</v>
      </c>
      <c r="BG162" s="168">
        <f>IF(N162="zákl. prenesená",J162,0)</f>
        <v>0</v>
      </c>
      <c r="BH162" s="168">
        <f>IF(N162="zníž. prenesená",J162,0)</f>
        <v>0</v>
      </c>
      <c r="BI162" s="168">
        <f>IF(N162="nulová",J162,0)</f>
        <v>0</v>
      </c>
      <c r="BJ162" s="14" t="s">
        <v>126</v>
      </c>
      <c r="BK162" s="200">
        <f>ROUND(I162*H162,3)</f>
        <v>0</v>
      </c>
      <c r="BL162" s="14" t="s">
        <v>125</v>
      </c>
      <c r="BM162" s="167" t="s">
        <v>566</v>
      </c>
    </row>
    <row r="163" spans="1:65" s="201" customFormat="1">
      <c r="B163" s="202"/>
      <c r="C163" s="293"/>
      <c r="D163" s="294" t="s">
        <v>482</v>
      </c>
      <c r="E163" s="295" t="s">
        <v>1</v>
      </c>
      <c r="F163" s="296" t="s">
        <v>567</v>
      </c>
      <c r="G163" s="293"/>
      <c r="H163" s="297">
        <v>204</v>
      </c>
      <c r="I163" s="204"/>
      <c r="L163" s="202"/>
      <c r="M163" s="205"/>
      <c r="N163" s="206"/>
      <c r="O163" s="206"/>
      <c r="P163" s="206"/>
      <c r="Q163" s="206"/>
      <c r="R163" s="206"/>
      <c r="S163" s="206"/>
      <c r="T163" s="207"/>
      <c r="AT163" s="203" t="s">
        <v>482</v>
      </c>
      <c r="AU163" s="203" t="s">
        <v>126</v>
      </c>
      <c r="AV163" s="201" t="s">
        <v>126</v>
      </c>
      <c r="AW163" s="201" t="s">
        <v>29</v>
      </c>
      <c r="AX163" s="201" t="s">
        <v>80</v>
      </c>
      <c r="AY163" s="203" t="s">
        <v>119</v>
      </c>
    </row>
    <row r="164" spans="1:65" s="2" customFormat="1" ht="21.75" customHeight="1">
      <c r="A164" s="192"/>
      <c r="B164" s="157"/>
      <c r="C164" s="292" t="s">
        <v>312</v>
      </c>
      <c r="D164" s="292" t="s">
        <v>121</v>
      </c>
      <c r="E164" s="285" t="s">
        <v>568</v>
      </c>
      <c r="F164" s="286" t="s">
        <v>569</v>
      </c>
      <c r="G164" s="287" t="s">
        <v>297</v>
      </c>
      <c r="H164" s="288">
        <v>535</v>
      </c>
      <c r="I164" s="182"/>
      <c r="J164" s="159">
        <f t="shared" ref="J164:J199" si="10">ROUND(I164*H164,3)</f>
        <v>0</v>
      </c>
      <c r="K164" s="162"/>
      <c r="L164" s="30"/>
      <c r="M164" s="163" t="s">
        <v>1</v>
      </c>
      <c r="N164" s="164" t="s">
        <v>39</v>
      </c>
      <c r="O164" s="54"/>
      <c r="P164" s="165">
        <f t="shared" ref="P164:P199" si="11">O164*H164</f>
        <v>0</v>
      </c>
      <c r="Q164" s="165">
        <v>0</v>
      </c>
      <c r="R164" s="165">
        <f t="shared" ref="R164:R199" si="12">Q164*H164</f>
        <v>0</v>
      </c>
      <c r="S164" s="165">
        <v>0</v>
      </c>
      <c r="T164" s="166">
        <f t="shared" ref="T164:T199" si="13">S164*H164</f>
        <v>0</v>
      </c>
      <c r="U164" s="192"/>
      <c r="V164" s="192"/>
      <c r="W164" s="192"/>
      <c r="X164" s="192"/>
      <c r="Y164" s="192"/>
      <c r="Z164" s="192"/>
      <c r="AA164" s="192"/>
      <c r="AB164" s="192"/>
      <c r="AC164" s="192"/>
      <c r="AD164" s="192"/>
      <c r="AE164" s="192"/>
      <c r="AR164" s="167" t="s">
        <v>125</v>
      </c>
      <c r="AT164" s="167" t="s">
        <v>121</v>
      </c>
      <c r="AU164" s="167" t="s">
        <v>126</v>
      </c>
      <c r="AY164" s="14" t="s">
        <v>119</v>
      </c>
      <c r="BE164" s="168">
        <f t="shared" ref="BE164:BE199" si="14">IF(N164="základná",J164,0)</f>
        <v>0</v>
      </c>
      <c r="BF164" s="168">
        <f t="shared" ref="BF164:BF199" si="15">IF(N164="znížená",J164,0)</f>
        <v>0</v>
      </c>
      <c r="BG164" s="168">
        <f t="shared" ref="BG164:BG199" si="16">IF(N164="zákl. prenesená",J164,0)</f>
        <v>0</v>
      </c>
      <c r="BH164" s="168">
        <f t="shared" ref="BH164:BH199" si="17">IF(N164="zníž. prenesená",J164,0)</f>
        <v>0</v>
      </c>
      <c r="BI164" s="168">
        <f t="shared" ref="BI164:BI199" si="18">IF(N164="nulová",J164,0)</f>
        <v>0</v>
      </c>
      <c r="BJ164" s="14" t="s">
        <v>126</v>
      </c>
      <c r="BK164" s="200">
        <f t="shared" ref="BK164:BK199" si="19">ROUND(I164*H164,3)</f>
        <v>0</v>
      </c>
      <c r="BL164" s="14" t="s">
        <v>125</v>
      </c>
      <c r="BM164" s="167" t="s">
        <v>570</v>
      </c>
    </row>
    <row r="165" spans="1:65" s="2" customFormat="1" ht="21.75" customHeight="1">
      <c r="A165" s="192"/>
      <c r="B165" s="157"/>
      <c r="C165" s="292" t="s">
        <v>318</v>
      </c>
      <c r="D165" s="292" t="s">
        <v>121</v>
      </c>
      <c r="E165" s="285" t="s">
        <v>571</v>
      </c>
      <c r="F165" s="286" t="s">
        <v>572</v>
      </c>
      <c r="G165" s="287" t="s">
        <v>297</v>
      </c>
      <c r="H165" s="288">
        <v>535</v>
      </c>
      <c r="I165" s="182"/>
      <c r="J165" s="159">
        <f t="shared" si="10"/>
        <v>0</v>
      </c>
      <c r="K165" s="162"/>
      <c r="L165" s="30"/>
      <c r="M165" s="163" t="s">
        <v>1</v>
      </c>
      <c r="N165" s="164" t="s">
        <v>39</v>
      </c>
      <c r="O165" s="54"/>
      <c r="P165" s="165">
        <f t="shared" si="11"/>
        <v>0</v>
      </c>
      <c r="Q165" s="165">
        <v>0</v>
      </c>
      <c r="R165" s="165">
        <f t="shared" si="12"/>
        <v>0</v>
      </c>
      <c r="S165" s="165">
        <v>0</v>
      </c>
      <c r="T165" s="166">
        <f t="shared" si="13"/>
        <v>0</v>
      </c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  <c r="AE165" s="192"/>
      <c r="AR165" s="167" t="s">
        <v>125</v>
      </c>
      <c r="AT165" s="167" t="s">
        <v>121</v>
      </c>
      <c r="AU165" s="167" t="s">
        <v>126</v>
      </c>
      <c r="AY165" s="14" t="s">
        <v>119</v>
      </c>
      <c r="BE165" s="168">
        <f t="shared" si="14"/>
        <v>0</v>
      </c>
      <c r="BF165" s="168">
        <f t="shared" si="15"/>
        <v>0</v>
      </c>
      <c r="BG165" s="168">
        <f t="shared" si="16"/>
        <v>0</v>
      </c>
      <c r="BH165" s="168">
        <f t="shared" si="17"/>
        <v>0</v>
      </c>
      <c r="BI165" s="168">
        <f t="shared" si="18"/>
        <v>0</v>
      </c>
      <c r="BJ165" s="14" t="s">
        <v>126</v>
      </c>
      <c r="BK165" s="200">
        <f t="shared" si="19"/>
        <v>0</v>
      </c>
      <c r="BL165" s="14" t="s">
        <v>125</v>
      </c>
      <c r="BM165" s="167" t="s">
        <v>573</v>
      </c>
    </row>
    <row r="166" spans="1:65" s="2" customFormat="1" ht="16.5" customHeight="1">
      <c r="A166" s="192"/>
      <c r="B166" s="157"/>
      <c r="C166" s="303" t="s">
        <v>326</v>
      </c>
      <c r="D166" s="303" t="s">
        <v>300</v>
      </c>
      <c r="E166" s="304" t="s">
        <v>574</v>
      </c>
      <c r="F166" s="305" t="s">
        <v>575</v>
      </c>
      <c r="G166" s="306" t="s">
        <v>297</v>
      </c>
      <c r="H166" s="307">
        <v>25</v>
      </c>
      <c r="I166" s="215"/>
      <c r="J166" s="175">
        <f t="shared" si="10"/>
        <v>0</v>
      </c>
      <c r="K166" s="178"/>
      <c r="L166" s="179"/>
      <c r="M166" s="180" t="s">
        <v>1</v>
      </c>
      <c r="N166" s="181" t="s">
        <v>39</v>
      </c>
      <c r="O166" s="54"/>
      <c r="P166" s="165">
        <f t="shared" si="11"/>
        <v>0</v>
      </c>
      <c r="Q166" s="165">
        <v>0</v>
      </c>
      <c r="R166" s="165">
        <f t="shared" si="12"/>
        <v>0</v>
      </c>
      <c r="S166" s="165">
        <v>0</v>
      </c>
      <c r="T166" s="166">
        <f t="shared" si="13"/>
        <v>0</v>
      </c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R166" s="167" t="s">
        <v>148</v>
      </c>
      <c r="AT166" s="167" t="s">
        <v>300</v>
      </c>
      <c r="AU166" s="167" t="s">
        <v>126</v>
      </c>
      <c r="AY166" s="14" t="s">
        <v>119</v>
      </c>
      <c r="BE166" s="168">
        <f t="shared" si="14"/>
        <v>0</v>
      </c>
      <c r="BF166" s="168">
        <f t="shared" si="15"/>
        <v>0</v>
      </c>
      <c r="BG166" s="168">
        <f t="shared" si="16"/>
        <v>0</v>
      </c>
      <c r="BH166" s="168">
        <f t="shared" si="17"/>
        <v>0</v>
      </c>
      <c r="BI166" s="168">
        <f t="shared" si="18"/>
        <v>0</v>
      </c>
      <c r="BJ166" s="14" t="s">
        <v>126</v>
      </c>
      <c r="BK166" s="200">
        <f t="shared" si="19"/>
        <v>0</v>
      </c>
      <c r="BL166" s="14" t="s">
        <v>125</v>
      </c>
      <c r="BM166" s="167" t="s">
        <v>576</v>
      </c>
    </row>
    <row r="167" spans="1:65" s="2" customFormat="1" ht="16.5" customHeight="1">
      <c r="A167" s="192"/>
      <c r="B167" s="157"/>
      <c r="C167" s="303" t="s">
        <v>330</v>
      </c>
      <c r="D167" s="303" t="s">
        <v>300</v>
      </c>
      <c r="E167" s="304" t="s">
        <v>577</v>
      </c>
      <c r="F167" s="305" t="s">
        <v>578</v>
      </c>
      <c r="G167" s="306" t="s">
        <v>297</v>
      </c>
      <c r="H167" s="307">
        <v>29</v>
      </c>
      <c r="I167" s="215"/>
      <c r="J167" s="175">
        <f t="shared" si="10"/>
        <v>0</v>
      </c>
      <c r="K167" s="178"/>
      <c r="L167" s="179"/>
      <c r="M167" s="180" t="s">
        <v>1</v>
      </c>
      <c r="N167" s="181" t="s">
        <v>39</v>
      </c>
      <c r="O167" s="54"/>
      <c r="P167" s="165">
        <f t="shared" si="11"/>
        <v>0</v>
      </c>
      <c r="Q167" s="165">
        <v>0</v>
      </c>
      <c r="R167" s="165">
        <f t="shared" si="12"/>
        <v>0</v>
      </c>
      <c r="S167" s="165">
        <v>0</v>
      </c>
      <c r="T167" s="166">
        <f t="shared" si="13"/>
        <v>0</v>
      </c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  <c r="AE167" s="192"/>
      <c r="AR167" s="167" t="s">
        <v>148</v>
      </c>
      <c r="AT167" s="167" t="s">
        <v>300</v>
      </c>
      <c r="AU167" s="167" t="s">
        <v>126</v>
      </c>
      <c r="AY167" s="14" t="s">
        <v>119</v>
      </c>
      <c r="BE167" s="168">
        <f t="shared" si="14"/>
        <v>0</v>
      </c>
      <c r="BF167" s="168">
        <f t="shared" si="15"/>
        <v>0</v>
      </c>
      <c r="BG167" s="168">
        <f t="shared" si="16"/>
        <v>0</v>
      </c>
      <c r="BH167" s="168">
        <f t="shared" si="17"/>
        <v>0</v>
      </c>
      <c r="BI167" s="168">
        <f t="shared" si="18"/>
        <v>0</v>
      </c>
      <c r="BJ167" s="14" t="s">
        <v>126</v>
      </c>
      <c r="BK167" s="200">
        <f t="shared" si="19"/>
        <v>0</v>
      </c>
      <c r="BL167" s="14" t="s">
        <v>125</v>
      </c>
      <c r="BM167" s="167" t="s">
        <v>579</v>
      </c>
    </row>
    <row r="168" spans="1:65" s="2" customFormat="1" ht="16.5" customHeight="1">
      <c r="A168" s="192"/>
      <c r="B168" s="157"/>
      <c r="C168" s="303" t="s">
        <v>334</v>
      </c>
      <c r="D168" s="303" t="s">
        <v>300</v>
      </c>
      <c r="E168" s="304" t="s">
        <v>580</v>
      </c>
      <c r="F168" s="305" t="s">
        <v>581</v>
      </c>
      <c r="G168" s="306" t="s">
        <v>297</v>
      </c>
      <c r="H168" s="307">
        <v>12</v>
      </c>
      <c r="I168" s="215"/>
      <c r="J168" s="175">
        <f t="shared" si="10"/>
        <v>0</v>
      </c>
      <c r="K168" s="178"/>
      <c r="L168" s="179"/>
      <c r="M168" s="180" t="s">
        <v>1</v>
      </c>
      <c r="N168" s="181" t="s">
        <v>39</v>
      </c>
      <c r="O168" s="54"/>
      <c r="P168" s="165">
        <f t="shared" si="11"/>
        <v>0</v>
      </c>
      <c r="Q168" s="165">
        <v>0</v>
      </c>
      <c r="R168" s="165">
        <f t="shared" si="12"/>
        <v>0</v>
      </c>
      <c r="S168" s="165">
        <v>0</v>
      </c>
      <c r="T168" s="166">
        <f t="shared" si="13"/>
        <v>0</v>
      </c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  <c r="AE168" s="192"/>
      <c r="AR168" s="167" t="s">
        <v>148</v>
      </c>
      <c r="AT168" s="167" t="s">
        <v>300</v>
      </c>
      <c r="AU168" s="167" t="s">
        <v>126</v>
      </c>
      <c r="AY168" s="14" t="s">
        <v>119</v>
      </c>
      <c r="BE168" s="168">
        <f t="shared" si="14"/>
        <v>0</v>
      </c>
      <c r="BF168" s="168">
        <f t="shared" si="15"/>
        <v>0</v>
      </c>
      <c r="BG168" s="168">
        <f t="shared" si="16"/>
        <v>0</v>
      </c>
      <c r="BH168" s="168">
        <f t="shared" si="17"/>
        <v>0</v>
      </c>
      <c r="BI168" s="168">
        <f t="shared" si="18"/>
        <v>0</v>
      </c>
      <c r="BJ168" s="14" t="s">
        <v>126</v>
      </c>
      <c r="BK168" s="200">
        <f t="shared" si="19"/>
        <v>0</v>
      </c>
      <c r="BL168" s="14" t="s">
        <v>125</v>
      </c>
      <c r="BM168" s="167" t="s">
        <v>582</v>
      </c>
    </row>
    <row r="169" spans="1:65" s="2" customFormat="1" ht="16.5" customHeight="1">
      <c r="A169" s="192"/>
      <c r="B169" s="157"/>
      <c r="C169" s="303" t="s">
        <v>341</v>
      </c>
      <c r="D169" s="303" t="s">
        <v>300</v>
      </c>
      <c r="E169" s="304" t="s">
        <v>583</v>
      </c>
      <c r="F169" s="305" t="s">
        <v>584</v>
      </c>
      <c r="G169" s="306" t="s">
        <v>297</v>
      </c>
      <c r="H169" s="307">
        <v>30</v>
      </c>
      <c r="I169" s="215"/>
      <c r="J169" s="175">
        <f t="shared" si="10"/>
        <v>0</v>
      </c>
      <c r="K169" s="178"/>
      <c r="L169" s="179"/>
      <c r="M169" s="180" t="s">
        <v>1</v>
      </c>
      <c r="N169" s="181" t="s">
        <v>39</v>
      </c>
      <c r="O169" s="54"/>
      <c r="P169" s="165">
        <f t="shared" si="11"/>
        <v>0</v>
      </c>
      <c r="Q169" s="165">
        <v>0</v>
      </c>
      <c r="R169" s="165">
        <f t="shared" si="12"/>
        <v>0</v>
      </c>
      <c r="S169" s="165">
        <v>0</v>
      </c>
      <c r="T169" s="166">
        <f t="shared" si="13"/>
        <v>0</v>
      </c>
      <c r="U169" s="192"/>
      <c r="V169" s="192"/>
      <c r="W169" s="192"/>
      <c r="X169" s="192"/>
      <c r="Y169" s="192"/>
      <c r="Z169" s="192"/>
      <c r="AA169" s="192"/>
      <c r="AB169" s="192"/>
      <c r="AC169" s="192"/>
      <c r="AD169" s="192"/>
      <c r="AE169" s="192"/>
      <c r="AR169" s="167" t="s">
        <v>148</v>
      </c>
      <c r="AT169" s="167" t="s">
        <v>300</v>
      </c>
      <c r="AU169" s="167" t="s">
        <v>126</v>
      </c>
      <c r="AY169" s="14" t="s">
        <v>119</v>
      </c>
      <c r="BE169" s="168">
        <f t="shared" si="14"/>
        <v>0</v>
      </c>
      <c r="BF169" s="168">
        <f t="shared" si="15"/>
        <v>0</v>
      </c>
      <c r="BG169" s="168">
        <f t="shared" si="16"/>
        <v>0</v>
      </c>
      <c r="BH169" s="168">
        <f t="shared" si="17"/>
        <v>0</v>
      </c>
      <c r="BI169" s="168">
        <f t="shared" si="18"/>
        <v>0</v>
      </c>
      <c r="BJ169" s="14" t="s">
        <v>126</v>
      </c>
      <c r="BK169" s="200">
        <f t="shared" si="19"/>
        <v>0</v>
      </c>
      <c r="BL169" s="14" t="s">
        <v>125</v>
      </c>
      <c r="BM169" s="167" t="s">
        <v>585</v>
      </c>
    </row>
    <row r="170" spans="1:65" s="2" customFormat="1" ht="16.5" customHeight="1">
      <c r="A170" s="192"/>
      <c r="B170" s="157"/>
      <c r="C170" s="303" t="s">
        <v>345</v>
      </c>
      <c r="D170" s="303" t="s">
        <v>300</v>
      </c>
      <c r="E170" s="304" t="s">
        <v>586</v>
      </c>
      <c r="F170" s="305" t="s">
        <v>587</v>
      </c>
      <c r="G170" s="306" t="s">
        <v>297</v>
      </c>
      <c r="H170" s="307">
        <v>19</v>
      </c>
      <c r="I170" s="215"/>
      <c r="J170" s="175">
        <f t="shared" si="10"/>
        <v>0</v>
      </c>
      <c r="K170" s="178"/>
      <c r="L170" s="179"/>
      <c r="M170" s="180" t="s">
        <v>1</v>
      </c>
      <c r="N170" s="181" t="s">
        <v>39</v>
      </c>
      <c r="O170" s="54"/>
      <c r="P170" s="165">
        <f t="shared" si="11"/>
        <v>0</v>
      </c>
      <c r="Q170" s="165">
        <v>0</v>
      </c>
      <c r="R170" s="165">
        <f t="shared" si="12"/>
        <v>0</v>
      </c>
      <c r="S170" s="165">
        <v>0</v>
      </c>
      <c r="T170" s="166">
        <f t="shared" si="13"/>
        <v>0</v>
      </c>
      <c r="U170" s="192"/>
      <c r="V170" s="192"/>
      <c r="W170" s="192"/>
      <c r="X170" s="192"/>
      <c r="Y170" s="192"/>
      <c r="Z170" s="192"/>
      <c r="AA170" s="192"/>
      <c r="AB170" s="192"/>
      <c r="AC170" s="192"/>
      <c r="AD170" s="192"/>
      <c r="AE170" s="192"/>
      <c r="AR170" s="167" t="s">
        <v>148</v>
      </c>
      <c r="AT170" s="167" t="s">
        <v>300</v>
      </c>
      <c r="AU170" s="167" t="s">
        <v>126</v>
      </c>
      <c r="AY170" s="14" t="s">
        <v>119</v>
      </c>
      <c r="BE170" s="168">
        <f t="shared" si="14"/>
        <v>0</v>
      </c>
      <c r="BF170" s="168">
        <f t="shared" si="15"/>
        <v>0</v>
      </c>
      <c r="BG170" s="168">
        <f t="shared" si="16"/>
        <v>0</v>
      </c>
      <c r="BH170" s="168">
        <f t="shared" si="17"/>
        <v>0</v>
      </c>
      <c r="BI170" s="168">
        <f t="shared" si="18"/>
        <v>0</v>
      </c>
      <c r="BJ170" s="14" t="s">
        <v>126</v>
      </c>
      <c r="BK170" s="200">
        <f t="shared" si="19"/>
        <v>0</v>
      </c>
      <c r="BL170" s="14" t="s">
        <v>125</v>
      </c>
      <c r="BM170" s="167" t="s">
        <v>588</v>
      </c>
    </row>
    <row r="171" spans="1:65" s="2" customFormat="1" ht="16.5" customHeight="1">
      <c r="A171" s="192"/>
      <c r="B171" s="157"/>
      <c r="C171" s="303" t="s">
        <v>349</v>
      </c>
      <c r="D171" s="303" t="s">
        <v>300</v>
      </c>
      <c r="E171" s="304" t="s">
        <v>589</v>
      </c>
      <c r="F171" s="305" t="s">
        <v>590</v>
      </c>
      <c r="G171" s="306" t="s">
        <v>297</v>
      </c>
      <c r="H171" s="307">
        <v>23</v>
      </c>
      <c r="I171" s="215"/>
      <c r="J171" s="175">
        <f t="shared" si="10"/>
        <v>0</v>
      </c>
      <c r="K171" s="178"/>
      <c r="L171" s="179"/>
      <c r="M171" s="180" t="s">
        <v>1</v>
      </c>
      <c r="N171" s="181" t="s">
        <v>39</v>
      </c>
      <c r="O171" s="54"/>
      <c r="P171" s="165">
        <f t="shared" si="11"/>
        <v>0</v>
      </c>
      <c r="Q171" s="165">
        <v>0</v>
      </c>
      <c r="R171" s="165">
        <f t="shared" si="12"/>
        <v>0</v>
      </c>
      <c r="S171" s="165">
        <v>0</v>
      </c>
      <c r="T171" s="166">
        <f t="shared" si="13"/>
        <v>0</v>
      </c>
      <c r="U171" s="192"/>
      <c r="V171" s="192"/>
      <c r="W171" s="192"/>
      <c r="X171" s="192"/>
      <c r="Y171" s="192"/>
      <c r="Z171" s="192"/>
      <c r="AA171" s="192"/>
      <c r="AB171" s="192"/>
      <c r="AC171" s="192"/>
      <c r="AD171" s="192"/>
      <c r="AE171" s="192"/>
      <c r="AR171" s="167" t="s">
        <v>148</v>
      </c>
      <c r="AT171" s="167" t="s">
        <v>300</v>
      </c>
      <c r="AU171" s="167" t="s">
        <v>126</v>
      </c>
      <c r="AY171" s="14" t="s">
        <v>119</v>
      </c>
      <c r="BE171" s="168">
        <f t="shared" si="14"/>
        <v>0</v>
      </c>
      <c r="BF171" s="168">
        <f t="shared" si="15"/>
        <v>0</v>
      </c>
      <c r="BG171" s="168">
        <f t="shared" si="16"/>
        <v>0</v>
      </c>
      <c r="BH171" s="168">
        <f t="shared" si="17"/>
        <v>0</v>
      </c>
      <c r="BI171" s="168">
        <f t="shared" si="18"/>
        <v>0</v>
      </c>
      <c r="BJ171" s="14" t="s">
        <v>126</v>
      </c>
      <c r="BK171" s="200">
        <f t="shared" si="19"/>
        <v>0</v>
      </c>
      <c r="BL171" s="14" t="s">
        <v>125</v>
      </c>
      <c r="BM171" s="167" t="s">
        <v>591</v>
      </c>
    </row>
    <row r="172" spans="1:65" s="2" customFormat="1" ht="16.5" customHeight="1">
      <c r="A172" s="192"/>
      <c r="B172" s="157"/>
      <c r="C172" s="303" t="s">
        <v>355</v>
      </c>
      <c r="D172" s="303" t="s">
        <v>300</v>
      </c>
      <c r="E172" s="304" t="s">
        <v>592</v>
      </c>
      <c r="F172" s="305" t="s">
        <v>593</v>
      </c>
      <c r="G172" s="306" t="s">
        <v>297</v>
      </c>
      <c r="H172" s="307">
        <v>27</v>
      </c>
      <c r="I172" s="215"/>
      <c r="J172" s="175">
        <f t="shared" si="10"/>
        <v>0</v>
      </c>
      <c r="K172" s="178"/>
      <c r="L172" s="179"/>
      <c r="M172" s="180" t="s">
        <v>1</v>
      </c>
      <c r="N172" s="181" t="s">
        <v>39</v>
      </c>
      <c r="O172" s="54"/>
      <c r="P172" s="165">
        <f t="shared" si="11"/>
        <v>0</v>
      </c>
      <c r="Q172" s="165">
        <v>0</v>
      </c>
      <c r="R172" s="165">
        <f t="shared" si="12"/>
        <v>0</v>
      </c>
      <c r="S172" s="165">
        <v>0</v>
      </c>
      <c r="T172" s="166">
        <f t="shared" si="13"/>
        <v>0</v>
      </c>
      <c r="U172" s="192"/>
      <c r="V172" s="192"/>
      <c r="W172" s="192"/>
      <c r="X172" s="192"/>
      <c r="Y172" s="192"/>
      <c r="Z172" s="192"/>
      <c r="AA172" s="192"/>
      <c r="AB172" s="192"/>
      <c r="AC172" s="192"/>
      <c r="AD172" s="192"/>
      <c r="AE172" s="192"/>
      <c r="AR172" s="167" t="s">
        <v>148</v>
      </c>
      <c r="AT172" s="167" t="s">
        <v>300</v>
      </c>
      <c r="AU172" s="167" t="s">
        <v>126</v>
      </c>
      <c r="AY172" s="14" t="s">
        <v>119</v>
      </c>
      <c r="BE172" s="168">
        <f t="shared" si="14"/>
        <v>0</v>
      </c>
      <c r="BF172" s="168">
        <f t="shared" si="15"/>
        <v>0</v>
      </c>
      <c r="BG172" s="168">
        <f t="shared" si="16"/>
        <v>0</v>
      </c>
      <c r="BH172" s="168">
        <f t="shared" si="17"/>
        <v>0</v>
      </c>
      <c r="BI172" s="168">
        <f t="shared" si="18"/>
        <v>0</v>
      </c>
      <c r="BJ172" s="14" t="s">
        <v>126</v>
      </c>
      <c r="BK172" s="200">
        <f t="shared" si="19"/>
        <v>0</v>
      </c>
      <c r="BL172" s="14" t="s">
        <v>125</v>
      </c>
      <c r="BM172" s="167" t="s">
        <v>594</v>
      </c>
    </row>
    <row r="173" spans="1:65" s="2" customFormat="1" ht="16.5" customHeight="1">
      <c r="A173" s="192"/>
      <c r="B173" s="157"/>
      <c r="C173" s="303" t="s">
        <v>359</v>
      </c>
      <c r="D173" s="303" t="s">
        <v>300</v>
      </c>
      <c r="E173" s="304" t="s">
        <v>595</v>
      </c>
      <c r="F173" s="305" t="s">
        <v>596</v>
      </c>
      <c r="G173" s="306" t="s">
        <v>297</v>
      </c>
      <c r="H173" s="307">
        <v>8</v>
      </c>
      <c r="I173" s="215"/>
      <c r="J173" s="175">
        <f t="shared" si="10"/>
        <v>0</v>
      </c>
      <c r="K173" s="178"/>
      <c r="L173" s="179"/>
      <c r="M173" s="180" t="s">
        <v>1</v>
      </c>
      <c r="N173" s="181" t="s">
        <v>39</v>
      </c>
      <c r="O173" s="54"/>
      <c r="P173" s="165">
        <f t="shared" si="11"/>
        <v>0</v>
      </c>
      <c r="Q173" s="165">
        <v>0</v>
      </c>
      <c r="R173" s="165">
        <f t="shared" si="12"/>
        <v>0</v>
      </c>
      <c r="S173" s="165">
        <v>0</v>
      </c>
      <c r="T173" s="166">
        <f t="shared" si="13"/>
        <v>0</v>
      </c>
      <c r="U173" s="192"/>
      <c r="V173" s="192"/>
      <c r="W173" s="192"/>
      <c r="X173" s="192"/>
      <c r="Y173" s="192"/>
      <c r="Z173" s="192"/>
      <c r="AA173" s="192"/>
      <c r="AB173" s="192"/>
      <c r="AC173" s="192"/>
      <c r="AD173" s="192"/>
      <c r="AE173" s="192"/>
      <c r="AR173" s="167" t="s">
        <v>148</v>
      </c>
      <c r="AT173" s="167" t="s">
        <v>300</v>
      </c>
      <c r="AU173" s="167" t="s">
        <v>126</v>
      </c>
      <c r="AY173" s="14" t="s">
        <v>119</v>
      </c>
      <c r="BE173" s="168">
        <f t="shared" si="14"/>
        <v>0</v>
      </c>
      <c r="BF173" s="168">
        <f t="shared" si="15"/>
        <v>0</v>
      </c>
      <c r="BG173" s="168">
        <f t="shared" si="16"/>
        <v>0</v>
      </c>
      <c r="BH173" s="168">
        <f t="shared" si="17"/>
        <v>0</v>
      </c>
      <c r="BI173" s="168">
        <f t="shared" si="18"/>
        <v>0</v>
      </c>
      <c r="BJ173" s="14" t="s">
        <v>126</v>
      </c>
      <c r="BK173" s="200">
        <f t="shared" si="19"/>
        <v>0</v>
      </c>
      <c r="BL173" s="14" t="s">
        <v>125</v>
      </c>
      <c r="BM173" s="167" t="s">
        <v>597</v>
      </c>
    </row>
    <row r="174" spans="1:65" s="2" customFormat="1" ht="16.5" customHeight="1">
      <c r="A174" s="192"/>
      <c r="B174" s="157"/>
      <c r="C174" s="303" t="s">
        <v>363</v>
      </c>
      <c r="D174" s="303" t="s">
        <v>300</v>
      </c>
      <c r="E174" s="304" t="s">
        <v>598</v>
      </c>
      <c r="F174" s="305" t="s">
        <v>599</v>
      </c>
      <c r="G174" s="306" t="s">
        <v>297</v>
      </c>
      <c r="H174" s="307">
        <v>9</v>
      </c>
      <c r="I174" s="215"/>
      <c r="J174" s="175">
        <f t="shared" si="10"/>
        <v>0</v>
      </c>
      <c r="K174" s="178"/>
      <c r="L174" s="179"/>
      <c r="M174" s="180" t="s">
        <v>1</v>
      </c>
      <c r="N174" s="181" t="s">
        <v>39</v>
      </c>
      <c r="O174" s="54"/>
      <c r="P174" s="165">
        <f t="shared" si="11"/>
        <v>0</v>
      </c>
      <c r="Q174" s="165">
        <v>0</v>
      </c>
      <c r="R174" s="165">
        <f t="shared" si="12"/>
        <v>0</v>
      </c>
      <c r="S174" s="165">
        <v>0</v>
      </c>
      <c r="T174" s="166">
        <f t="shared" si="13"/>
        <v>0</v>
      </c>
      <c r="U174" s="192"/>
      <c r="V174" s="192"/>
      <c r="W174" s="192"/>
      <c r="X174" s="192"/>
      <c r="Y174" s="192"/>
      <c r="Z174" s="192"/>
      <c r="AA174" s="192"/>
      <c r="AB174" s="192"/>
      <c r="AC174" s="192"/>
      <c r="AD174" s="192"/>
      <c r="AE174" s="192"/>
      <c r="AR174" s="167" t="s">
        <v>148</v>
      </c>
      <c r="AT174" s="167" t="s">
        <v>300</v>
      </c>
      <c r="AU174" s="167" t="s">
        <v>126</v>
      </c>
      <c r="AY174" s="14" t="s">
        <v>119</v>
      </c>
      <c r="BE174" s="168">
        <f t="shared" si="14"/>
        <v>0</v>
      </c>
      <c r="BF174" s="168">
        <f t="shared" si="15"/>
        <v>0</v>
      </c>
      <c r="BG174" s="168">
        <f t="shared" si="16"/>
        <v>0</v>
      </c>
      <c r="BH174" s="168">
        <f t="shared" si="17"/>
        <v>0</v>
      </c>
      <c r="BI174" s="168">
        <f t="shared" si="18"/>
        <v>0</v>
      </c>
      <c r="BJ174" s="14" t="s">
        <v>126</v>
      </c>
      <c r="BK174" s="200">
        <f t="shared" si="19"/>
        <v>0</v>
      </c>
      <c r="BL174" s="14" t="s">
        <v>125</v>
      </c>
      <c r="BM174" s="167" t="s">
        <v>600</v>
      </c>
    </row>
    <row r="175" spans="1:65" s="2" customFormat="1" ht="16.5" customHeight="1">
      <c r="A175" s="192"/>
      <c r="B175" s="157"/>
      <c r="C175" s="303" t="s">
        <v>367</v>
      </c>
      <c r="D175" s="303" t="s">
        <v>300</v>
      </c>
      <c r="E175" s="304" t="s">
        <v>601</v>
      </c>
      <c r="F175" s="305" t="s">
        <v>602</v>
      </c>
      <c r="G175" s="306" t="s">
        <v>297</v>
      </c>
      <c r="H175" s="307">
        <v>24</v>
      </c>
      <c r="I175" s="215"/>
      <c r="J175" s="175">
        <f t="shared" si="10"/>
        <v>0</v>
      </c>
      <c r="K175" s="178"/>
      <c r="L175" s="179"/>
      <c r="M175" s="180" t="s">
        <v>1</v>
      </c>
      <c r="N175" s="181" t="s">
        <v>39</v>
      </c>
      <c r="O175" s="54"/>
      <c r="P175" s="165">
        <f t="shared" si="11"/>
        <v>0</v>
      </c>
      <c r="Q175" s="165">
        <v>0</v>
      </c>
      <c r="R175" s="165">
        <f t="shared" si="12"/>
        <v>0</v>
      </c>
      <c r="S175" s="165">
        <v>0</v>
      </c>
      <c r="T175" s="166">
        <f t="shared" si="13"/>
        <v>0</v>
      </c>
      <c r="U175" s="192"/>
      <c r="V175" s="192"/>
      <c r="W175" s="192"/>
      <c r="X175" s="192"/>
      <c r="Y175" s="192"/>
      <c r="Z175" s="192"/>
      <c r="AA175" s="192"/>
      <c r="AB175" s="192"/>
      <c r="AC175" s="192"/>
      <c r="AD175" s="192"/>
      <c r="AE175" s="192"/>
      <c r="AR175" s="167" t="s">
        <v>148</v>
      </c>
      <c r="AT175" s="167" t="s">
        <v>300</v>
      </c>
      <c r="AU175" s="167" t="s">
        <v>126</v>
      </c>
      <c r="AY175" s="14" t="s">
        <v>119</v>
      </c>
      <c r="BE175" s="168">
        <f t="shared" si="14"/>
        <v>0</v>
      </c>
      <c r="BF175" s="168">
        <f t="shared" si="15"/>
        <v>0</v>
      </c>
      <c r="BG175" s="168">
        <f t="shared" si="16"/>
        <v>0</v>
      </c>
      <c r="BH175" s="168">
        <f t="shared" si="17"/>
        <v>0</v>
      </c>
      <c r="BI175" s="168">
        <f t="shared" si="18"/>
        <v>0</v>
      </c>
      <c r="BJ175" s="14" t="s">
        <v>126</v>
      </c>
      <c r="BK175" s="200">
        <f t="shared" si="19"/>
        <v>0</v>
      </c>
      <c r="BL175" s="14" t="s">
        <v>125</v>
      </c>
      <c r="BM175" s="167" t="s">
        <v>603</v>
      </c>
    </row>
    <row r="176" spans="1:65" s="2" customFormat="1" ht="16.5" customHeight="1">
      <c r="A176" s="192"/>
      <c r="B176" s="157"/>
      <c r="C176" s="303" t="s">
        <v>371</v>
      </c>
      <c r="D176" s="303" t="s">
        <v>300</v>
      </c>
      <c r="E176" s="304" t="s">
        <v>604</v>
      </c>
      <c r="F176" s="305" t="s">
        <v>605</v>
      </c>
      <c r="G176" s="306" t="s">
        <v>297</v>
      </c>
      <c r="H176" s="307">
        <v>40</v>
      </c>
      <c r="I176" s="215"/>
      <c r="J176" s="175">
        <f t="shared" si="10"/>
        <v>0</v>
      </c>
      <c r="K176" s="178"/>
      <c r="L176" s="179"/>
      <c r="M176" s="180" t="s">
        <v>1</v>
      </c>
      <c r="N176" s="181" t="s">
        <v>39</v>
      </c>
      <c r="O176" s="54"/>
      <c r="P176" s="165">
        <f t="shared" si="11"/>
        <v>0</v>
      </c>
      <c r="Q176" s="165">
        <v>0</v>
      </c>
      <c r="R176" s="165">
        <f t="shared" si="12"/>
        <v>0</v>
      </c>
      <c r="S176" s="165">
        <v>0</v>
      </c>
      <c r="T176" s="166">
        <f t="shared" si="13"/>
        <v>0</v>
      </c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R176" s="167" t="s">
        <v>148</v>
      </c>
      <c r="AT176" s="167" t="s">
        <v>300</v>
      </c>
      <c r="AU176" s="167" t="s">
        <v>126</v>
      </c>
      <c r="AY176" s="14" t="s">
        <v>119</v>
      </c>
      <c r="BE176" s="168">
        <f t="shared" si="14"/>
        <v>0</v>
      </c>
      <c r="BF176" s="168">
        <f t="shared" si="15"/>
        <v>0</v>
      </c>
      <c r="BG176" s="168">
        <f t="shared" si="16"/>
        <v>0</v>
      </c>
      <c r="BH176" s="168">
        <f t="shared" si="17"/>
        <v>0</v>
      </c>
      <c r="BI176" s="168">
        <f t="shared" si="18"/>
        <v>0</v>
      </c>
      <c r="BJ176" s="14" t="s">
        <v>126</v>
      </c>
      <c r="BK176" s="200">
        <f t="shared" si="19"/>
        <v>0</v>
      </c>
      <c r="BL176" s="14" t="s">
        <v>125</v>
      </c>
      <c r="BM176" s="167" t="s">
        <v>606</v>
      </c>
    </row>
    <row r="177" spans="1:65" s="2" customFormat="1" ht="16.5" customHeight="1">
      <c r="A177" s="192"/>
      <c r="B177" s="157"/>
      <c r="C177" s="303" t="s">
        <v>377</v>
      </c>
      <c r="D177" s="303" t="s">
        <v>300</v>
      </c>
      <c r="E177" s="304" t="s">
        <v>607</v>
      </c>
      <c r="F177" s="305" t="s">
        <v>608</v>
      </c>
      <c r="G177" s="306" t="s">
        <v>297</v>
      </c>
      <c r="H177" s="307">
        <v>18</v>
      </c>
      <c r="I177" s="215"/>
      <c r="J177" s="175">
        <f t="shared" si="10"/>
        <v>0</v>
      </c>
      <c r="K177" s="178"/>
      <c r="L177" s="179"/>
      <c r="M177" s="180" t="s">
        <v>1</v>
      </c>
      <c r="N177" s="181" t="s">
        <v>39</v>
      </c>
      <c r="O177" s="54"/>
      <c r="P177" s="165">
        <f t="shared" si="11"/>
        <v>0</v>
      </c>
      <c r="Q177" s="165">
        <v>0</v>
      </c>
      <c r="R177" s="165">
        <f t="shared" si="12"/>
        <v>0</v>
      </c>
      <c r="S177" s="165">
        <v>0</v>
      </c>
      <c r="T177" s="166">
        <f t="shared" si="13"/>
        <v>0</v>
      </c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R177" s="167" t="s">
        <v>148</v>
      </c>
      <c r="AT177" s="167" t="s">
        <v>300</v>
      </c>
      <c r="AU177" s="167" t="s">
        <v>126</v>
      </c>
      <c r="AY177" s="14" t="s">
        <v>119</v>
      </c>
      <c r="BE177" s="168">
        <f t="shared" si="14"/>
        <v>0</v>
      </c>
      <c r="BF177" s="168">
        <f t="shared" si="15"/>
        <v>0</v>
      </c>
      <c r="BG177" s="168">
        <f t="shared" si="16"/>
        <v>0</v>
      </c>
      <c r="BH177" s="168">
        <f t="shared" si="17"/>
        <v>0</v>
      </c>
      <c r="BI177" s="168">
        <f t="shared" si="18"/>
        <v>0</v>
      </c>
      <c r="BJ177" s="14" t="s">
        <v>126</v>
      </c>
      <c r="BK177" s="200">
        <f t="shared" si="19"/>
        <v>0</v>
      </c>
      <c r="BL177" s="14" t="s">
        <v>125</v>
      </c>
      <c r="BM177" s="167" t="s">
        <v>609</v>
      </c>
    </row>
    <row r="178" spans="1:65" s="2" customFormat="1" ht="16.5" customHeight="1">
      <c r="A178" s="192"/>
      <c r="B178" s="157"/>
      <c r="C178" s="303" t="s">
        <v>381</v>
      </c>
      <c r="D178" s="303" t="s">
        <v>300</v>
      </c>
      <c r="E178" s="304" t="s">
        <v>610</v>
      </c>
      <c r="F178" s="305" t="s">
        <v>611</v>
      </c>
      <c r="G178" s="306" t="s">
        <v>297</v>
      </c>
      <c r="H178" s="307">
        <v>18</v>
      </c>
      <c r="I178" s="215"/>
      <c r="J178" s="175">
        <f t="shared" si="10"/>
        <v>0</v>
      </c>
      <c r="K178" s="178"/>
      <c r="L178" s="179"/>
      <c r="M178" s="180" t="s">
        <v>1</v>
      </c>
      <c r="N178" s="181" t="s">
        <v>39</v>
      </c>
      <c r="O178" s="54"/>
      <c r="P178" s="165">
        <f t="shared" si="11"/>
        <v>0</v>
      </c>
      <c r="Q178" s="165">
        <v>0</v>
      </c>
      <c r="R178" s="165">
        <f t="shared" si="12"/>
        <v>0</v>
      </c>
      <c r="S178" s="165">
        <v>0</v>
      </c>
      <c r="T178" s="166">
        <f t="shared" si="13"/>
        <v>0</v>
      </c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  <c r="AE178" s="192"/>
      <c r="AR178" s="167" t="s">
        <v>148</v>
      </c>
      <c r="AT178" s="167" t="s">
        <v>300</v>
      </c>
      <c r="AU178" s="167" t="s">
        <v>126</v>
      </c>
      <c r="AY178" s="14" t="s">
        <v>119</v>
      </c>
      <c r="BE178" s="168">
        <f t="shared" si="14"/>
        <v>0</v>
      </c>
      <c r="BF178" s="168">
        <f t="shared" si="15"/>
        <v>0</v>
      </c>
      <c r="BG178" s="168">
        <f t="shared" si="16"/>
        <v>0</v>
      </c>
      <c r="BH178" s="168">
        <f t="shared" si="17"/>
        <v>0</v>
      </c>
      <c r="BI178" s="168">
        <f t="shared" si="18"/>
        <v>0</v>
      </c>
      <c r="BJ178" s="14" t="s">
        <v>126</v>
      </c>
      <c r="BK178" s="200">
        <f t="shared" si="19"/>
        <v>0</v>
      </c>
      <c r="BL178" s="14" t="s">
        <v>125</v>
      </c>
      <c r="BM178" s="167" t="s">
        <v>612</v>
      </c>
    </row>
    <row r="179" spans="1:65" s="2" customFormat="1" ht="16.5" customHeight="1">
      <c r="A179" s="192"/>
      <c r="B179" s="157"/>
      <c r="C179" s="303" t="s">
        <v>386</v>
      </c>
      <c r="D179" s="303" t="s">
        <v>300</v>
      </c>
      <c r="E179" s="304" t="s">
        <v>613</v>
      </c>
      <c r="F179" s="305" t="s">
        <v>614</v>
      </c>
      <c r="G179" s="306" t="s">
        <v>297</v>
      </c>
      <c r="H179" s="307">
        <v>15</v>
      </c>
      <c r="I179" s="215"/>
      <c r="J179" s="175">
        <f t="shared" si="10"/>
        <v>0</v>
      </c>
      <c r="K179" s="178"/>
      <c r="L179" s="179"/>
      <c r="M179" s="180" t="s">
        <v>1</v>
      </c>
      <c r="N179" s="181" t="s">
        <v>39</v>
      </c>
      <c r="O179" s="54"/>
      <c r="P179" s="165">
        <f t="shared" si="11"/>
        <v>0</v>
      </c>
      <c r="Q179" s="165">
        <v>0</v>
      </c>
      <c r="R179" s="165">
        <f t="shared" si="12"/>
        <v>0</v>
      </c>
      <c r="S179" s="165">
        <v>0</v>
      </c>
      <c r="T179" s="166">
        <f t="shared" si="13"/>
        <v>0</v>
      </c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  <c r="AE179" s="192"/>
      <c r="AR179" s="167" t="s">
        <v>148</v>
      </c>
      <c r="AT179" s="167" t="s">
        <v>300</v>
      </c>
      <c r="AU179" s="167" t="s">
        <v>126</v>
      </c>
      <c r="AY179" s="14" t="s">
        <v>119</v>
      </c>
      <c r="BE179" s="168">
        <f t="shared" si="14"/>
        <v>0</v>
      </c>
      <c r="BF179" s="168">
        <f t="shared" si="15"/>
        <v>0</v>
      </c>
      <c r="BG179" s="168">
        <f t="shared" si="16"/>
        <v>0</v>
      </c>
      <c r="BH179" s="168">
        <f t="shared" si="17"/>
        <v>0</v>
      </c>
      <c r="BI179" s="168">
        <f t="shared" si="18"/>
        <v>0</v>
      </c>
      <c r="BJ179" s="14" t="s">
        <v>126</v>
      </c>
      <c r="BK179" s="200">
        <f t="shared" si="19"/>
        <v>0</v>
      </c>
      <c r="BL179" s="14" t="s">
        <v>125</v>
      </c>
      <c r="BM179" s="167" t="s">
        <v>615</v>
      </c>
    </row>
    <row r="180" spans="1:65" s="2" customFormat="1" ht="16.5" customHeight="1">
      <c r="A180" s="192"/>
      <c r="B180" s="157"/>
      <c r="C180" s="303" t="s">
        <v>390</v>
      </c>
      <c r="D180" s="303" t="s">
        <v>300</v>
      </c>
      <c r="E180" s="304" t="s">
        <v>616</v>
      </c>
      <c r="F180" s="305" t="s">
        <v>617</v>
      </c>
      <c r="G180" s="306" t="s">
        <v>297</v>
      </c>
      <c r="H180" s="307">
        <v>20</v>
      </c>
      <c r="I180" s="215"/>
      <c r="J180" s="175">
        <f t="shared" si="10"/>
        <v>0</v>
      </c>
      <c r="K180" s="178"/>
      <c r="L180" s="179"/>
      <c r="M180" s="180" t="s">
        <v>1</v>
      </c>
      <c r="N180" s="181" t="s">
        <v>39</v>
      </c>
      <c r="O180" s="54"/>
      <c r="P180" s="165">
        <f t="shared" si="11"/>
        <v>0</v>
      </c>
      <c r="Q180" s="165">
        <v>0</v>
      </c>
      <c r="R180" s="165">
        <f t="shared" si="12"/>
        <v>0</v>
      </c>
      <c r="S180" s="165">
        <v>0</v>
      </c>
      <c r="T180" s="166">
        <f t="shared" si="13"/>
        <v>0</v>
      </c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  <c r="AE180" s="192"/>
      <c r="AR180" s="167" t="s">
        <v>148</v>
      </c>
      <c r="AT180" s="167" t="s">
        <v>300</v>
      </c>
      <c r="AU180" s="167" t="s">
        <v>126</v>
      </c>
      <c r="AY180" s="14" t="s">
        <v>119</v>
      </c>
      <c r="BE180" s="168">
        <f t="shared" si="14"/>
        <v>0</v>
      </c>
      <c r="BF180" s="168">
        <f t="shared" si="15"/>
        <v>0</v>
      </c>
      <c r="BG180" s="168">
        <f t="shared" si="16"/>
        <v>0</v>
      </c>
      <c r="BH180" s="168">
        <f t="shared" si="17"/>
        <v>0</v>
      </c>
      <c r="BI180" s="168">
        <f t="shared" si="18"/>
        <v>0</v>
      </c>
      <c r="BJ180" s="14" t="s">
        <v>126</v>
      </c>
      <c r="BK180" s="200">
        <f t="shared" si="19"/>
        <v>0</v>
      </c>
      <c r="BL180" s="14" t="s">
        <v>125</v>
      </c>
      <c r="BM180" s="167" t="s">
        <v>618</v>
      </c>
    </row>
    <row r="181" spans="1:65" s="2" customFormat="1" ht="16.5" customHeight="1">
      <c r="A181" s="192"/>
      <c r="B181" s="157"/>
      <c r="C181" s="303" t="s">
        <v>394</v>
      </c>
      <c r="D181" s="303" t="s">
        <v>300</v>
      </c>
      <c r="E181" s="304" t="s">
        <v>619</v>
      </c>
      <c r="F181" s="305" t="s">
        <v>620</v>
      </c>
      <c r="G181" s="306" t="s">
        <v>297</v>
      </c>
      <c r="H181" s="307">
        <v>15</v>
      </c>
      <c r="I181" s="215"/>
      <c r="J181" s="175">
        <f t="shared" si="10"/>
        <v>0</v>
      </c>
      <c r="K181" s="178"/>
      <c r="L181" s="179"/>
      <c r="M181" s="180" t="s">
        <v>1</v>
      </c>
      <c r="N181" s="181" t="s">
        <v>39</v>
      </c>
      <c r="O181" s="54"/>
      <c r="P181" s="165">
        <f t="shared" si="11"/>
        <v>0</v>
      </c>
      <c r="Q181" s="165">
        <v>0</v>
      </c>
      <c r="R181" s="165">
        <f t="shared" si="12"/>
        <v>0</v>
      </c>
      <c r="S181" s="165">
        <v>0</v>
      </c>
      <c r="T181" s="166">
        <f t="shared" si="13"/>
        <v>0</v>
      </c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R181" s="167" t="s">
        <v>148</v>
      </c>
      <c r="AT181" s="167" t="s">
        <v>300</v>
      </c>
      <c r="AU181" s="167" t="s">
        <v>126</v>
      </c>
      <c r="AY181" s="14" t="s">
        <v>119</v>
      </c>
      <c r="BE181" s="168">
        <f t="shared" si="14"/>
        <v>0</v>
      </c>
      <c r="BF181" s="168">
        <f t="shared" si="15"/>
        <v>0</v>
      </c>
      <c r="BG181" s="168">
        <f t="shared" si="16"/>
        <v>0</v>
      </c>
      <c r="BH181" s="168">
        <f t="shared" si="17"/>
        <v>0</v>
      </c>
      <c r="BI181" s="168">
        <f t="shared" si="18"/>
        <v>0</v>
      </c>
      <c r="BJ181" s="14" t="s">
        <v>126</v>
      </c>
      <c r="BK181" s="200">
        <f t="shared" si="19"/>
        <v>0</v>
      </c>
      <c r="BL181" s="14" t="s">
        <v>125</v>
      </c>
      <c r="BM181" s="167" t="s">
        <v>621</v>
      </c>
    </row>
    <row r="182" spans="1:65" s="2" customFormat="1" ht="16.5" customHeight="1">
      <c r="A182" s="192"/>
      <c r="B182" s="157"/>
      <c r="C182" s="303" t="s">
        <v>398</v>
      </c>
      <c r="D182" s="303" t="s">
        <v>300</v>
      </c>
      <c r="E182" s="304" t="s">
        <v>622</v>
      </c>
      <c r="F182" s="305" t="s">
        <v>623</v>
      </c>
      <c r="G182" s="306" t="s">
        <v>297</v>
      </c>
      <c r="H182" s="307">
        <v>7</v>
      </c>
      <c r="I182" s="215"/>
      <c r="J182" s="175">
        <f t="shared" si="10"/>
        <v>0</v>
      </c>
      <c r="K182" s="178"/>
      <c r="L182" s="179"/>
      <c r="M182" s="180" t="s">
        <v>1</v>
      </c>
      <c r="N182" s="181" t="s">
        <v>39</v>
      </c>
      <c r="O182" s="54"/>
      <c r="P182" s="165">
        <f t="shared" si="11"/>
        <v>0</v>
      </c>
      <c r="Q182" s="165">
        <v>0</v>
      </c>
      <c r="R182" s="165">
        <f t="shared" si="12"/>
        <v>0</v>
      </c>
      <c r="S182" s="165">
        <v>0</v>
      </c>
      <c r="T182" s="166">
        <f t="shared" si="13"/>
        <v>0</v>
      </c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R182" s="167" t="s">
        <v>148</v>
      </c>
      <c r="AT182" s="167" t="s">
        <v>300</v>
      </c>
      <c r="AU182" s="167" t="s">
        <v>126</v>
      </c>
      <c r="AY182" s="14" t="s">
        <v>119</v>
      </c>
      <c r="BE182" s="168">
        <f t="shared" si="14"/>
        <v>0</v>
      </c>
      <c r="BF182" s="168">
        <f t="shared" si="15"/>
        <v>0</v>
      </c>
      <c r="BG182" s="168">
        <f t="shared" si="16"/>
        <v>0</v>
      </c>
      <c r="BH182" s="168">
        <f t="shared" si="17"/>
        <v>0</v>
      </c>
      <c r="BI182" s="168">
        <f t="shared" si="18"/>
        <v>0</v>
      </c>
      <c r="BJ182" s="14" t="s">
        <v>126</v>
      </c>
      <c r="BK182" s="200">
        <f t="shared" si="19"/>
        <v>0</v>
      </c>
      <c r="BL182" s="14" t="s">
        <v>125</v>
      </c>
      <c r="BM182" s="167" t="s">
        <v>624</v>
      </c>
    </row>
    <row r="183" spans="1:65" s="2" customFormat="1" ht="16.5" customHeight="1">
      <c r="A183" s="192"/>
      <c r="B183" s="157"/>
      <c r="C183" s="303" t="s">
        <v>402</v>
      </c>
      <c r="D183" s="303" t="s">
        <v>300</v>
      </c>
      <c r="E183" s="304" t="s">
        <v>625</v>
      </c>
      <c r="F183" s="305" t="s">
        <v>626</v>
      </c>
      <c r="G183" s="306" t="s">
        <v>297</v>
      </c>
      <c r="H183" s="307">
        <v>25</v>
      </c>
      <c r="I183" s="215"/>
      <c r="J183" s="175">
        <f t="shared" si="10"/>
        <v>0</v>
      </c>
      <c r="K183" s="178"/>
      <c r="L183" s="179"/>
      <c r="M183" s="180" t="s">
        <v>1</v>
      </c>
      <c r="N183" s="181" t="s">
        <v>39</v>
      </c>
      <c r="O183" s="54"/>
      <c r="P183" s="165">
        <f t="shared" si="11"/>
        <v>0</v>
      </c>
      <c r="Q183" s="165">
        <v>0</v>
      </c>
      <c r="R183" s="165">
        <f t="shared" si="12"/>
        <v>0</v>
      </c>
      <c r="S183" s="165">
        <v>0</v>
      </c>
      <c r="T183" s="166">
        <f t="shared" si="13"/>
        <v>0</v>
      </c>
      <c r="U183" s="192"/>
      <c r="V183" s="192"/>
      <c r="W183" s="192"/>
      <c r="X183" s="192"/>
      <c r="Y183" s="192"/>
      <c r="Z183" s="192"/>
      <c r="AA183" s="192"/>
      <c r="AB183" s="192"/>
      <c r="AC183" s="192"/>
      <c r="AD183" s="192"/>
      <c r="AE183" s="192"/>
      <c r="AR183" s="167" t="s">
        <v>148</v>
      </c>
      <c r="AT183" s="167" t="s">
        <v>300</v>
      </c>
      <c r="AU183" s="167" t="s">
        <v>126</v>
      </c>
      <c r="AY183" s="14" t="s">
        <v>119</v>
      </c>
      <c r="BE183" s="168">
        <f t="shared" si="14"/>
        <v>0</v>
      </c>
      <c r="BF183" s="168">
        <f t="shared" si="15"/>
        <v>0</v>
      </c>
      <c r="BG183" s="168">
        <f t="shared" si="16"/>
        <v>0</v>
      </c>
      <c r="BH183" s="168">
        <f t="shared" si="17"/>
        <v>0</v>
      </c>
      <c r="BI183" s="168">
        <f t="shared" si="18"/>
        <v>0</v>
      </c>
      <c r="BJ183" s="14" t="s">
        <v>126</v>
      </c>
      <c r="BK183" s="200">
        <f t="shared" si="19"/>
        <v>0</v>
      </c>
      <c r="BL183" s="14" t="s">
        <v>125</v>
      </c>
      <c r="BM183" s="167" t="s">
        <v>627</v>
      </c>
    </row>
    <row r="184" spans="1:65" s="2" customFormat="1" ht="16.5" customHeight="1">
      <c r="A184" s="192"/>
      <c r="B184" s="157"/>
      <c r="C184" s="303" t="s">
        <v>406</v>
      </c>
      <c r="D184" s="303" t="s">
        <v>300</v>
      </c>
      <c r="E184" s="304" t="s">
        <v>628</v>
      </c>
      <c r="F184" s="305" t="s">
        <v>629</v>
      </c>
      <c r="G184" s="306" t="s">
        <v>297</v>
      </c>
      <c r="H184" s="307">
        <v>26</v>
      </c>
      <c r="I184" s="215"/>
      <c r="J184" s="175">
        <f t="shared" si="10"/>
        <v>0</v>
      </c>
      <c r="K184" s="178"/>
      <c r="L184" s="179"/>
      <c r="M184" s="180" t="s">
        <v>1</v>
      </c>
      <c r="N184" s="181" t="s">
        <v>39</v>
      </c>
      <c r="O184" s="54"/>
      <c r="P184" s="165">
        <f t="shared" si="11"/>
        <v>0</v>
      </c>
      <c r="Q184" s="165">
        <v>0</v>
      </c>
      <c r="R184" s="165">
        <f t="shared" si="12"/>
        <v>0</v>
      </c>
      <c r="S184" s="165">
        <v>0</v>
      </c>
      <c r="T184" s="166">
        <f t="shared" si="13"/>
        <v>0</v>
      </c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  <c r="AE184" s="192"/>
      <c r="AR184" s="167" t="s">
        <v>148</v>
      </c>
      <c r="AT184" s="167" t="s">
        <v>300</v>
      </c>
      <c r="AU184" s="167" t="s">
        <v>126</v>
      </c>
      <c r="AY184" s="14" t="s">
        <v>119</v>
      </c>
      <c r="BE184" s="168">
        <f t="shared" si="14"/>
        <v>0</v>
      </c>
      <c r="BF184" s="168">
        <f t="shared" si="15"/>
        <v>0</v>
      </c>
      <c r="BG184" s="168">
        <f t="shared" si="16"/>
        <v>0</v>
      </c>
      <c r="BH184" s="168">
        <f t="shared" si="17"/>
        <v>0</v>
      </c>
      <c r="BI184" s="168">
        <f t="shared" si="18"/>
        <v>0</v>
      </c>
      <c r="BJ184" s="14" t="s">
        <v>126</v>
      </c>
      <c r="BK184" s="200">
        <f t="shared" si="19"/>
        <v>0</v>
      </c>
      <c r="BL184" s="14" t="s">
        <v>125</v>
      </c>
      <c r="BM184" s="167" t="s">
        <v>630</v>
      </c>
    </row>
    <row r="185" spans="1:65" s="2" customFormat="1" ht="16.5" customHeight="1">
      <c r="A185" s="192"/>
      <c r="B185" s="157"/>
      <c r="C185" s="303" t="s">
        <v>413</v>
      </c>
      <c r="D185" s="303" t="s">
        <v>300</v>
      </c>
      <c r="E185" s="304" t="s">
        <v>631</v>
      </c>
      <c r="F185" s="305" t="s">
        <v>632</v>
      </c>
      <c r="G185" s="306" t="s">
        <v>297</v>
      </c>
      <c r="H185" s="307">
        <v>21</v>
      </c>
      <c r="I185" s="215"/>
      <c r="J185" s="175">
        <f t="shared" si="10"/>
        <v>0</v>
      </c>
      <c r="K185" s="178"/>
      <c r="L185" s="179"/>
      <c r="M185" s="180" t="s">
        <v>1</v>
      </c>
      <c r="N185" s="181" t="s">
        <v>39</v>
      </c>
      <c r="O185" s="54"/>
      <c r="P185" s="165">
        <f t="shared" si="11"/>
        <v>0</v>
      </c>
      <c r="Q185" s="165">
        <v>0</v>
      </c>
      <c r="R185" s="165">
        <f t="shared" si="12"/>
        <v>0</v>
      </c>
      <c r="S185" s="165">
        <v>0</v>
      </c>
      <c r="T185" s="166">
        <f t="shared" si="13"/>
        <v>0</v>
      </c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R185" s="167" t="s">
        <v>148</v>
      </c>
      <c r="AT185" s="167" t="s">
        <v>300</v>
      </c>
      <c r="AU185" s="167" t="s">
        <v>126</v>
      </c>
      <c r="AY185" s="14" t="s">
        <v>119</v>
      </c>
      <c r="BE185" s="168">
        <f t="shared" si="14"/>
        <v>0</v>
      </c>
      <c r="BF185" s="168">
        <f t="shared" si="15"/>
        <v>0</v>
      </c>
      <c r="BG185" s="168">
        <f t="shared" si="16"/>
        <v>0</v>
      </c>
      <c r="BH185" s="168">
        <f t="shared" si="17"/>
        <v>0</v>
      </c>
      <c r="BI185" s="168">
        <f t="shared" si="18"/>
        <v>0</v>
      </c>
      <c r="BJ185" s="14" t="s">
        <v>126</v>
      </c>
      <c r="BK185" s="200">
        <f t="shared" si="19"/>
        <v>0</v>
      </c>
      <c r="BL185" s="14" t="s">
        <v>125</v>
      </c>
      <c r="BM185" s="167" t="s">
        <v>633</v>
      </c>
    </row>
    <row r="186" spans="1:65" s="2" customFormat="1" ht="16.5" customHeight="1">
      <c r="A186" s="192"/>
      <c r="B186" s="157"/>
      <c r="C186" s="303" t="s">
        <v>418</v>
      </c>
      <c r="D186" s="303" t="s">
        <v>300</v>
      </c>
      <c r="E186" s="304" t="s">
        <v>634</v>
      </c>
      <c r="F186" s="305" t="s">
        <v>635</v>
      </c>
      <c r="G186" s="306" t="s">
        <v>297</v>
      </c>
      <c r="H186" s="307">
        <v>16</v>
      </c>
      <c r="I186" s="215"/>
      <c r="J186" s="175">
        <f t="shared" si="10"/>
        <v>0</v>
      </c>
      <c r="K186" s="178"/>
      <c r="L186" s="179"/>
      <c r="M186" s="180" t="s">
        <v>1</v>
      </c>
      <c r="N186" s="181" t="s">
        <v>39</v>
      </c>
      <c r="O186" s="54"/>
      <c r="P186" s="165">
        <f t="shared" si="11"/>
        <v>0</v>
      </c>
      <c r="Q186" s="165">
        <v>0</v>
      </c>
      <c r="R186" s="165">
        <f t="shared" si="12"/>
        <v>0</v>
      </c>
      <c r="S186" s="165">
        <v>0</v>
      </c>
      <c r="T186" s="166">
        <f t="shared" si="13"/>
        <v>0</v>
      </c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  <c r="AE186" s="192"/>
      <c r="AR186" s="167" t="s">
        <v>148</v>
      </c>
      <c r="AT186" s="167" t="s">
        <v>300</v>
      </c>
      <c r="AU186" s="167" t="s">
        <v>126</v>
      </c>
      <c r="AY186" s="14" t="s">
        <v>119</v>
      </c>
      <c r="BE186" s="168">
        <f t="shared" si="14"/>
        <v>0</v>
      </c>
      <c r="BF186" s="168">
        <f t="shared" si="15"/>
        <v>0</v>
      </c>
      <c r="BG186" s="168">
        <f t="shared" si="16"/>
        <v>0</v>
      </c>
      <c r="BH186" s="168">
        <f t="shared" si="17"/>
        <v>0</v>
      </c>
      <c r="BI186" s="168">
        <f t="shared" si="18"/>
        <v>0</v>
      </c>
      <c r="BJ186" s="14" t="s">
        <v>126</v>
      </c>
      <c r="BK186" s="200">
        <f t="shared" si="19"/>
        <v>0</v>
      </c>
      <c r="BL186" s="14" t="s">
        <v>125</v>
      </c>
      <c r="BM186" s="167" t="s">
        <v>636</v>
      </c>
    </row>
    <row r="187" spans="1:65" s="2" customFormat="1" ht="16.5" customHeight="1">
      <c r="A187" s="192"/>
      <c r="B187" s="157"/>
      <c r="C187" s="303" t="s">
        <v>422</v>
      </c>
      <c r="D187" s="303" t="s">
        <v>300</v>
      </c>
      <c r="E187" s="304" t="s">
        <v>637</v>
      </c>
      <c r="F187" s="305" t="s">
        <v>638</v>
      </c>
      <c r="G187" s="306" t="s">
        <v>297</v>
      </c>
      <c r="H187" s="307">
        <v>10</v>
      </c>
      <c r="I187" s="215"/>
      <c r="J187" s="175">
        <f t="shared" si="10"/>
        <v>0</v>
      </c>
      <c r="K187" s="178"/>
      <c r="L187" s="179"/>
      <c r="M187" s="180" t="s">
        <v>1</v>
      </c>
      <c r="N187" s="181" t="s">
        <v>39</v>
      </c>
      <c r="O187" s="54"/>
      <c r="P187" s="165">
        <f t="shared" si="11"/>
        <v>0</v>
      </c>
      <c r="Q187" s="165">
        <v>0</v>
      </c>
      <c r="R187" s="165">
        <f t="shared" si="12"/>
        <v>0</v>
      </c>
      <c r="S187" s="165">
        <v>0</v>
      </c>
      <c r="T187" s="166">
        <f t="shared" si="13"/>
        <v>0</v>
      </c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  <c r="AE187" s="192"/>
      <c r="AR187" s="167" t="s">
        <v>148</v>
      </c>
      <c r="AT187" s="167" t="s">
        <v>300</v>
      </c>
      <c r="AU187" s="167" t="s">
        <v>126</v>
      </c>
      <c r="AY187" s="14" t="s">
        <v>119</v>
      </c>
      <c r="BE187" s="168">
        <f t="shared" si="14"/>
        <v>0</v>
      </c>
      <c r="BF187" s="168">
        <f t="shared" si="15"/>
        <v>0</v>
      </c>
      <c r="BG187" s="168">
        <f t="shared" si="16"/>
        <v>0</v>
      </c>
      <c r="BH187" s="168">
        <f t="shared" si="17"/>
        <v>0</v>
      </c>
      <c r="BI187" s="168">
        <f t="shared" si="18"/>
        <v>0</v>
      </c>
      <c r="BJ187" s="14" t="s">
        <v>126</v>
      </c>
      <c r="BK187" s="200">
        <f t="shared" si="19"/>
        <v>0</v>
      </c>
      <c r="BL187" s="14" t="s">
        <v>125</v>
      </c>
      <c r="BM187" s="167" t="s">
        <v>639</v>
      </c>
    </row>
    <row r="188" spans="1:65" s="2" customFormat="1" ht="16.5" customHeight="1">
      <c r="A188" s="192"/>
      <c r="B188" s="157"/>
      <c r="C188" s="303" t="s">
        <v>427</v>
      </c>
      <c r="D188" s="303" t="s">
        <v>300</v>
      </c>
      <c r="E188" s="304" t="s">
        <v>640</v>
      </c>
      <c r="F188" s="305" t="s">
        <v>641</v>
      </c>
      <c r="G188" s="306" t="s">
        <v>297</v>
      </c>
      <c r="H188" s="307">
        <v>42</v>
      </c>
      <c r="I188" s="215"/>
      <c r="J188" s="175">
        <f t="shared" si="10"/>
        <v>0</v>
      </c>
      <c r="K188" s="178"/>
      <c r="L188" s="179"/>
      <c r="M188" s="180" t="s">
        <v>1</v>
      </c>
      <c r="N188" s="181" t="s">
        <v>39</v>
      </c>
      <c r="O188" s="54"/>
      <c r="P188" s="165">
        <f t="shared" si="11"/>
        <v>0</v>
      </c>
      <c r="Q188" s="165">
        <v>0</v>
      </c>
      <c r="R188" s="165">
        <f t="shared" si="12"/>
        <v>0</v>
      </c>
      <c r="S188" s="165">
        <v>0</v>
      </c>
      <c r="T188" s="166">
        <f t="shared" si="13"/>
        <v>0</v>
      </c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  <c r="AE188" s="192"/>
      <c r="AR188" s="167" t="s">
        <v>148</v>
      </c>
      <c r="AT188" s="167" t="s">
        <v>300</v>
      </c>
      <c r="AU188" s="167" t="s">
        <v>126</v>
      </c>
      <c r="AY188" s="14" t="s">
        <v>119</v>
      </c>
      <c r="BE188" s="168">
        <f t="shared" si="14"/>
        <v>0</v>
      </c>
      <c r="BF188" s="168">
        <f t="shared" si="15"/>
        <v>0</v>
      </c>
      <c r="BG188" s="168">
        <f t="shared" si="16"/>
        <v>0</v>
      </c>
      <c r="BH188" s="168">
        <f t="shared" si="17"/>
        <v>0</v>
      </c>
      <c r="BI188" s="168">
        <f t="shared" si="18"/>
        <v>0</v>
      </c>
      <c r="BJ188" s="14" t="s">
        <v>126</v>
      </c>
      <c r="BK188" s="200">
        <f t="shared" si="19"/>
        <v>0</v>
      </c>
      <c r="BL188" s="14" t="s">
        <v>125</v>
      </c>
      <c r="BM188" s="167" t="s">
        <v>642</v>
      </c>
    </row>
    <row r="189" spans="1:65" s="2" customFormat="1" ht="16.5" customHeight="1">
      <c r="A189" s="192"/>
      <c r="B189" s="157"/>
      <c r="C189" s="303" t="s">
        <v>431</v>
      </c>
      <c r="D189" s="303" t="s">
        <v>300</v>
      </c>
      <c r="E189" s="304" t="s">
        <v>643</v>
      </c>
      <c r="F189" s="305" t="s">
        <v>644</v>
      </c>
      <c r="G189" s="306" t="s">
        <v>297</v>
      </c>
      <c r="H189" s="307">
        <v>15</v>
      </c>
      <c r="I189" s="215"/>
      <c r="J189" s="175">
        <f t="shared" si="10"/>
        <v>0</v>
      </c>
      <c r="K189" s="178"/>
      <c r="L189" s="179"/>
      <c r="M189" s="180" t="s">
        <v>1</v>
      </c>
      <c r="N189" s="181" t="s">
        <v>39</v>
      </c>
      <c r="O189" s="54"/>
      <c r="P189" s="165">
        <f t="shared" si="11"/>
        <v>0</v>
      </c>
      <c r="Q189" s="165">
        <v>0</v>
      </c>
      <c r="R189" s="165">
        <f t="shared" si="12"/>
        <v>0</v>
      </c>
      <c r="S189" s="165">
        <v>0</v>
      </c>
      <c r="T189" s="166">
        <f t="shared" si="13"/>
        <v>0</v>
      </c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  <c r="AE189" s="192"/>
      <c r="AR189" s="167" t="s">
        <v>148</v>
      </c>
      <c r="AT189" s="167" t="s">
        <v>300</v>
      </c>
      <c r="AU189" s="167" t="s">
        <v>126</v>
      </c>
      <c r="AY189" s="14" t="s">
        <v>119</v>
      </c>
      <c r="BE189" s="168">
        <f t="shared" si="14"/>
        <v>0</v>
      </c>
      <c r="BF189" s="168">
        <f t="shared" si="15"/>
        <v>0</v>
      </c>
      <c r="BG189" s="168">
        <f t="shared" si="16"/>
        <v>0</v>
      </c>
      <c r="BH189" s="168">
        <f t="shared" si="17"/>
        <v>0</v>
      </c>
      <c r="BI189" s="168">
        <f t="shared" si="18"/>
        <v>0</v>
      </c>
      <c r="BJ189" s="14" t="s">
        <v>126</v>
      </c>
      <c r="BK189" s="200">
        <f t="shared" si="19"/>
        <v>0</v>
      </c>
      <c r="BL189" s="14" t="s">
        <v>125</v>
      </c>
      <c r="BM189" s="167" t="s">
        <v>645</v>
      </c>
    </row>
    <row r="190" spans="1:65" s="2" customFormat="1" ht="16.5" customHeight="1">
      <c r="A190" s="192"/>
      <c r="B190" s="157"/>
      <c r="C190" s="303" t="s">
        <v>436</v>
      </c>
      <c r="D190" s="303" t="s">
        <v>300</v>
      </c>
      <c r="E190" s="304" t="s">
        <v>646</v>
      </c>
      <c r="F190" s="305" t="s">
        <v>647</v>
      </c>
      <c r="G190" s="306" t="s">
        <v>297</v>
      </c>
      <c r="H190" s="307">
        <v>19</v>
      </c>
      <c r="I190" s="215"/>
      <c r="J190" s="175">
        <f t="shared" si="10"/>
        <v>0</v>
      </c>
      <c r="K190" s="178"/>
      <c r="L190" s="179"/>
      <c r="M190" s="180" t="s">
        <v>1</v>
      </c>
      <c r="N190" s="181" t="s">
        <v>39</v>
      </c>
      <c r="O190" s="54"/>
      <c r="P190" s="165">
        <f t="shared" si="11"/>
        <v>0</v>
      </c>
      <c r="Q190" s="165">
        <v>0</v>
      </c>
      <c r="R190" s="165">
        <f t="shared" si="12"/>
        <v>0</v>
      </c>
      <c r="S190" s="165">
        <v>0</v>
      </c>
      <c r="T190" s="166">
        <f t="shared" si="13"/>
        <v>0</v>
      </c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R190" s="167" t="s">
        <v>148</v>
      </c>
      <c r="AT190" s="167" t="s">
        <v>300</v>
      </c>
      <c r="AU190" s="167" t="s">
        <v>126</v>
      </c>
      <c r="AY190" s="14" t="s">
        <v>119</v>
      </c>
      <c r="BE190" s="168">
        <f t="shared" si="14"/>
        <v>0</v>
      </c>
      <c r="BF190" s="168">
        <f t="shared" si="15"/>
        <v>0</v>
      </c>
      <c r="BG190" s="168">
        <f t="shared" si="16"/>
        <v>0</v>
      </c>
      <c r="BH190" s="168">
        <f t="shared" si="17"/>
        <v>0</v>
      </c>
      <c r="BI190" s="168">
        <f t="shared" si="18"/>
        <v>0</v>
      </c>
      <c r="BJ190" s="14" t="s">
        <v>126</v>
      </c>
      <c r="BK190" s="200">
        <f t="shared" si="19"/>
        <v>0</v>
      </c>
      <c r="BL190" s="14" t="s">
        <v>125</v>
      </c>
      <c r="BM190" s="167" t="s">
        <v>648</v>
      </c>
    </row>
    <row r="191" spans="1:65" s="2" customFormat="1" ht="21.75" customHeight="1">
      <c r="A191" s="192"/>
      <c r="B191" s="157"/>
      <c r="C191" s="292" t="s">
        <v>440</v>
      </c>
      <c r="D191" s="292" t="s">
        <v>121</v>
      </c>
      <c r="E191" s="285" t="s">
        <v>649</v>
      </c>
      <c r="F191" s="286" t="s">
        <v>650</v>
      </c>
      <c r="G191" s="287" t="s">
        <v>297</v>
      </c>
      <c r="H191" s="288">
        <v>920</v>
      </c>
      <c r="I191" s="182"/>
      <c r="J191" s="159">
        <f t="shared" si="10"/>
        <v>0</v>
      </c>
      <c r="K191" s="162"/>
      <c r="L191" s="30"/>
      <c r="M191" s="163" t="s">
        <v>1</v>
      </c>
      <c r="N191" s="164" t="s">
        <v>39</v>
      </c>
      <c r="O191" s="54"/>
      <c r="P191" s="165">
        <f t="shared" si="11"/>
        <v>0</v>
      </c>
      <c r="Q191" s="165">
        <v>0</v>
      </c>
      <c r="R191" s="165">
        <f t="shared" si="12"/>
        <v>0</v>
      </c>
      <c r="S191" s="165">
        <v>0</v>
      </c>
      <c r="T191" s="166">
        <f t="shared" si="13"/>
        <v>0</v>
      </c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  <c r="AE191" s="192"/>
      <c r="AR191" s="167" t="s">
        <v>125</v>
      </c>
      <c r="AT191" s="167" t="s">
        <v>121</v>
      </c>
      <c r="AU191" s="167" t="s">
        <v>126</v>
      </c>
      <c r="AY191" s="14" t="s">
        <v>119</v>
      </c>
      <c r="BE191" s="168">
        <f t="shared" si="14"/>
        <v>0</v>
      </c>
      <c r="BF191" s="168">
        <f t="shared" si="15"/>
        <v>0</v>
      </c>
      <c r="BG191" s="168">
        <f t="shared" si="16"/>
        <v>0</v>
      </c>
      <c r="BH191" s="168">
        <f t="shared" si="17"/>
        <v>0</v>
      </c>
      <c r="BI191" s="168">
        <f t="shared" si="18"/>
        <v>0</v>
      </c>
      <c r="BJ191" s="14" t="s">
        <v>126</v>
      </c>
      <c r="BK191" s="200">
        <f t="shared" si="19"/>
        <v>0</v>
      </c>
      <c r="BL191" s="14" t="s">
        <v>125</v>
      </c>
      <c r="BM191" s="167" t="s">
        <v>651</v>
      </c>
    </row>
    <row r="192" spans="1:65" s="2" customFormat="1" ht="16.5" customHeight="1">
      <c r="A192" s="192"/>
      <c r="B192" s="157"/>
      <c r="C192" s="303" t="s">
        <v>444</v>
      </c>
      <c r="D192" s="303" t="s">
        <v>300</v>
      </c>
      <c r="E192" s="304" t="s">
        <v>652</v>
      </c>
      <c r="F192" s="305" t="s">
        <v>653</v>
      </c>
      <c r="G192" s="306" t="s">
        <v>297</v>
      </c>
      <c r="H192" s="307">
        <v>100</v>
      </c>
      <c r="I192" s="215"/>
      <c r="J192" s="175">
        <f t="shared" si="10"/>
        <v>0</v>
      </c>
      <c r="K192" s="178"/>
      <c r="L192" s="179"/>
      <c r="M192" s="180" t="s">
        <v>1</v>
      </c>
      <c r="N192" s="181" t="s">
        <v>39</v>
      </c>
      <c r="O192" s="54"/>
      <c r="P192" s="165">
        <f t="shared" si="11"/>
        <v>0</v>
      </c>
      <c r="Q192" s="165">
        <v>0</v>
      </c>
      <c r="R192" s="165">
        <f t="shared" si="12"/>
        <v>0</v>
      </c>
      <c r="S192" s="165">
        <v>0</v>
      </c>
      <c r="T192" s="166">
        <f t="shared" si="13"/>
        <v>0</v>
      </c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R192" s="167" t="s">
        <v>148</v>
      </c>
      <c r="AT192" s="167" t="s">
        <v>300</v>
      </c>
      <c r="AU192" s="167" t="s">
        <v>126</v>
      </c>
      <c r="AY192" s="14" t="s">
        <v>119</v>
      </c>
      <c r="BE192" s="168">
        <f t="shared" si="14"/>
        <v>0</v>
      </c>
      <c r="BF192" s="168">
        <f t="shared" si="15"/>
        <v>0</v>
      </c>
      <c r="BG192" s="168">
        <f t="shared" si="16"/>
        <v>0</v>
      </c>
      <c r="BH192" s="168">
        <f t="shared" si="17"/>
        <v>0</v>
      </c>
      <c r="BI192" s="168">
        <f t="shared" si="18"/>
        <v>0</v>
      </c>
      <c r="BJ192" s="14" t="s">
        <v>126</v>
      </c>
      <c r="BK192" s="200">
        <f t="shared" si="19"/>
        <v>0</v>
      </c>
      <c r="BL192" s="14" t="s">
        <v>125</v>
      </c>
      <c r="BM192" s="167" t="s">
        <v>654</v>
      </c>
    </row>
    <row r="193" spans="1:65" s="2" customFormat="1" ht="16.5" customHeight="1">
      <c r="A193" s="192"/>
      <c r="B193" s="157"/>
      <c r="C193" s="303" t="s">
        <v>448</v>
      </c>
      <c r="D193" s="303" t="s">
        <v>300</v>
      </c>
      <c r="E193" s="304" t="s">
        <v>655</v>
      </c>
      <c r="F193" s="305" t="s">
        <v>656</v>
      </c>
      <c r="G193" s="306" t="s">
        <v>297</v>
      </c>
      <c r="H193" s="307">
        <v>190</v>
      </c>
      <c r="I193" s="215"/>
      <c r="J193" s="175">
        <f t="shared" si="10"/>
        <v>0</v>
      </c>
      <c r="K193" s="178"/>
      <c r="L193" s="179"/>
      <c r="M193" s="180" t="s">
        <v>1</v>
      </c>
      <c r="N193" s="181" t="s">
        <v>39</v>
      </c>
      <c r="O193" s="54"/>
      <c r="P193" s="165">
        <f t="shared" si="11"/>
        <v>0</v>
      </c>
      <c r="Q193" s="165">
        <v>0</v>
      </c>
      <c r="R193" s="165">
        <f t="shared" si="12"/>
        <v>0</v>
      </c>
      <c r="S193" s="165">
        <v>0</v>
      </c>
      <c r="T193" s="166">
        <f t="shared" si="13"/>
        <v>0</v>
      </c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  <c r="AE193" s="192"/>
      <c r="AR193" s="167" t="s">
        <v>148</v>
      </c>
      <c r="AT193" s="167" t="s">
        <v>300</v>
      </c>
      <c r="AU193" s="167" t="s">
        <v>126</v>
      </c>
      <c r="AY193" s="14" t="s">
        <v>119</v>
      </c>
      <c r="BE193" s="168">
        <f t="shared" si="14"/>
        <v>0</v>
      </c>
      <c r="BF193" s="168">
        <f t="shared" si="15"/>
        <v>0</v>
      </c>
      <c r="BG193" s="168">
        <f t="shared" si="16"/>
        <v>0</v>
      </c>
      <c r="BH193" s="168">
        <f t="shared" si="17"/>
        <v>0</v>
      </c>
      <c r="BI193" s="168">
        <f t="shared" si="18"/>
        <v>0</v>
      </c>
      <c r="BJ193" s="14" t="s">
        <v>126</v>
      </c>
      <c r="BK193" s="200">
        <f t="shared" si="19"/>
        <v>0</v>
      </c>
      <c r="BL193" s="14" t="s">
        <v>125</v>
      </c>
      <c r="BM193" s="167" t="s">
        <v>657</v>
      </c>
    </row>
    <row r="194" spans="1:65" s="2" customFormat="1" ht="16.5" customHeight="1">
      <c r="A194" s="192"/>
      <c r="B194" s="157"/>
      <c r="C194" s="303" t="s">
        <v>454</v>
      </c>
      <c r="D194" s="303" t="s">
        <v>300</v>
      </c>
      <c r="E194" s="304" t="s">
        <v>658</v>
      </c>
      <c r="F194" s="305" t="s">
        <v>659</v>
      </c>
      <c r="G194" s="306" t="s">
        <v>297</v>
      </c>
      <c r="H194" s="307">
        <v>150</v>
      </c>
      <c r="I194" s="215"/>
      <c r="J194" s="175">
        <f t="shared" si="10"/>
        <v>0</v>
      </c>
      <c r="K194" s="178"/>
      <c r="L194" s="179"/>
      <c r="M194" s="180" t="s">
        <v>1</v>
      </c>
      <c r="N194" s="181" t="s">
        <v>39</v>
      </c>
      <c r="O194" s="54"/>
      <c r="P194" s="165">
        <f t="shared" si="11"/>
        <v>0</v>
      </c>
      <c r="Q194" s="165">
        <v>0</v>
      </c>
      <c r="R194" s="165">
        <f t="shared" si="12"/>
        <v>0</v>
      </c>
      <c r="S194" s="165">
        <v>0</v>
      </c>
      <c r="T194" s="166">
        <f t="shared" si="13"/>
        <v>0</v>
      </c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  <c r="AE194" s="192"/>
      <c r="AR194" s="167" t="s">
        <v>148</v>
      </c>
      <c r="AT194" s="167" t="s">
        <v>300</v>
      </c>
      <c r="AU194" s="167" t="s">
        <v>126</v>
      </c>
      <c r="AY194" s="14" t="s">
        <v>119</v>
      </c>
      <c r="BE194" s="168">
        <f t="shared" si="14"/>
        <v>0</v>
      </c>
      <c r="BF194" s="168">
        <f t="shared" si="15"/>
        <v>0</v>
      </c>
      <c r="BG194" s="168">
        <f t="shared" si="16"/>
        <v>0</v>
      </c>
      <c r="BH194" s="168">
        <f t="shared" si="17"/>
        <v>0</v>
      </c>
      <c r="BI194" s="168">
        <f t="shared" si="18"/>
        <v>0</v>
      </c>
      <c r="BJ194" s="14" t="s">
        <v>126</v>
      </c>
      <c r="BK194" s="200">
        <f t="shared" si="19"/>
        <v>0</v>
      </c>
      <c r="BL194" s="14" t="s">
        <v>125</v>
      </c>
      <c r="BM194" s="167" t="s">
        <v>660</v>
      </c>
    </row>
    <row r="195" spans="1:65" s="2" customFormat="1" ht="16.5" customHeight="1">
      <c r="A195" s="192"/>
      <c r="B195" s="157"/>
      <c r="C195" s="303" t="s">
        <v>458</v>
      </c>
      <c r="D195" s="303" t="s">
        <v>300</v>
      </c>
      <c r="E195" s="304" t="s">
        <v>661</v>
      </c>
      <c r="F195" s="305" t="s">
        <v>662</v>
      </c>
      <c r="G195" s="306" t="s">
        <v>297</v>
      </c>
      <c r="H195" s="307">
        <v>100</v>
      </c>
      <c r="I195" s="215"/>
      <c r="J195" s="175">
        <f t="shared" si="10"/>
        <v>0</v>
      </c>
      <c r="K195" s="178"/>
      <c r="L195" s="179"/>
      <c r="M195" s="180" t="s">
        <v>1</v>
      </c>
      <c r="N195" s="181" t="s">
        <v>39</v>
      </c>
      <c r="O195" s="54"/>
      <c r="P195" s="165">
        <f t="shared" si="11"/>
        <v>0</v>
      </c>
      <c r="Q195" s="165">
        <v>0</v>
      </c>
      <c r="R195" s="165">
        <f t="shared" si="12"/>
        <v>0</v>
      </c>
      <c r="S195" s="165">
        <v>0</v>
      </c>
      <c r="T195" s="166">
        <f t="shared" si="13"/>
        <v>0</v>
      </c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R195" s="167" t="s">
        <v>148</v>
      </c>
      <c r="AT195" s="167" t="s">
        <v>300</v>
      </c>
      <c r="AU195" s="167" t="s">
        <v>126</v>
      </c>
      <c r="AY195" s="14" t="s">
        <v>119</v>
      </c>
      <c r="BE195" s="168">
        <f t="shared" si="14"/>
        <v>0</v>
      </c>
      <c r="BF195" s="168">
        <f t="shared" si="15"/>
        <v>0</v>
      </c>
      <c r="BG195" s="168">
        <f t="shared" si="16"/>
        <v>0</v>
      </c>
      <c r="BH195" s="168">
        <f t="shared" si="17"/>
        <v>0</v>
      </c>
      <c r="BI195" s="168">
        <f t="shared" si="18"/>
        <v>0</v>
      </c>
      <c r="BJ195" s="14" t="s">
        <v>126</v>
      </c>
      <c r="BK195" s="200">
        <f t="shared" si="19"/>
        <v>0</v>
      </c>
      <c r="BL195" s="14" t="s">
        <v>125</v>
      </c>
      <c r="BM195" s="167" t="s">
        <v>663</v>
      </c>
    </row>
    <row r="196" spans="1:65" s="2" customFormat="1" ht="16.5" customHeight="1">
      <c r="A196" s="192"/>
      <c r="B196" s="157"/>
      <c r="C196" s="303" t="s">
        <v>664</v>
      </c>
      <c r="D196" s="303" t="s">
        <v>300</v>
      </c>
      <c r="E196" s="304" t="s">
        <v>665</v>
      </c>
      <c r="F196" s="305" t="s">
        <v>666</v>
      </c>
      <c r="G196" s="306" t="s">
        <v>297</v>
      </c>
      <c r="H196" s="307">
        <v>190</v>
      </c>
      <c r="I196" s="215"/>
      <c r="J196" s="175">
        <f t="shared" si="10"/>
        <v>0</v>
      </c>
      <c r="K196" s="178"/>
      <c r="L196" s="179"/>
      <c r="M196" s="180" t="s">
        <v>1</v>
      </c>
      <c r="N196" s="181" t="s">
        <v>39</v>
      </c>
      <c r="O196" s="54"/>
      <c r="P196" s="165">
        <f t="shared" si="11"/>
        <v>0</v>
      </c>
      <c r="Q196" s="165">
        <v>0</v>
      </c>
      <c r="R196" s="165">
        <f t="shared" si="12"/>
        <v>0</v>
      </c>
      <c r="S196" s="165">
        <v>0</v>
      </c>
      <c r="T196" s="166">
        <f t="shared" si="13"/>
        <v>0</v>
      </c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  <c r="AE196" s="192"/>
      <c r="AR196" s="167" t="s">
        <v>148</v>
      </c>
      <c r="AT196" s="167" t="s">
        <v>300</v>
      </c>
      <c r="AU196" s="167" t="s">
        <v>126</v>
      </c>
      <c r="AY196" s="14" t="s">
        <v>119</v>
      </c>
      <c r="BE196" s="168">
        <f t="shared" si="14"/>
        <v>0</v>
      </c>
      <c r="BF196" s="168">
        <f t="shared" si="15"/>
        <v>0</v>
      </c>
      <c r="BG196" s="168">
        <f t="shared" si="16"/>
        <v>0</v>
      </c>
      <c r="BH196" s="168">
        <f t="shared" si="17"/>
        <v>0</v>
      </c>
      <c r="BI196" s="168">
        <f t="shared" si="18"/>
        <v>0</v>
      </c>
      <c r="BJ196" s="14" t="s">
        <v>126</v>
      </c>
      <c r="BK196" s="200">
        <f t="shared" si="19"/>
        <v>0</v>
      </c>
      <c r="BL196" s="14" t="s">
        <v>125</v>
      </c>
      <c r="BM196" s="167" t="s">
        <v>667</v>
      </c>
    </row>
    <row r="197" spans="1:65" s="2" customFormat="1" ht="16.5" customHeight="1">
      <c r="A197" s="192"/>
      <c r="B197" s="157"/>
      <c r="C197" s="303" t="s">
        <v>668</v>
      </c>
      <c r="D197" s="303" t="s">
        <v>300</v>
      </c>
      <c r="E197" s="304" t="s">
        <v>669</v>
      </c>
      <c r="F197" s="305" t="s">
        <v>670</v>
      </c>
      <c r="G197" s="306" t="s">
        <v>297</v>
      </c>
      <c r="H197" s="307">
        <v>190</v>
      </c>
      <c r="I197" s="215"/>
      <c r="J197" s="175">
        <f t="shared" si="10"/>
        <v>0</v>
      </c>
      <c r="K197" s="178"/>
      <c r="L197" s="179"/>
      <c r="M197" s="180" t="s">
        <v>1</v>
      </c>
      <c r="N197" s="181" t="s">
        <v>39</v>
      </c>
      <c r="O197" s="54"/>
      <c r="P197" s="165">
        <f t="shared" si="11"/>
        <v>0</v>
      </c>
      <c r="Q197" s="165">
        <v>0</v>
      </c>
      <c r="R197" s="165">
        <f t="shared" si="12"/>
        <v>0</v>
      </c>
      <c r="S197" s="165">
        <v>0</v>
      </c>
      <c r="T197" s="166">
        <f t="shared" si="13"/>
        <v>0</v>
      </c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  <c r="AE197" s="192"/>
      <c r="AR197" s="167" t="s">
        <v>148</v>
      </c>
      <c r="AT197" s="167" t="s">
        <v>300</v>
      </c>
      <c r="AU197" s="167" t="s">
        <v>126</v>
      </c>
      <c r="AY197" s="14" t="s">
        <v>119</v>
      </c>
      <c r="BE197" s="168">
        <f t="shared" si="14"/>
        <v>0</v>
      </c>
      <c r="BF197" s="168">
        <f t="shared" si="15"/>
        <v>0</v>
      </c>
      <c r="BG197" s="168">
        <f t="shared" si="16"/>
        <v>0</v>
      </c>
      <c r="BH197" s="168">
        <f t="shared" si="17"/>
        <v>0</v>
      </c>
      <c r="BI197" s="168">
        <f t="shared" si="18"/>
        <v>0</v>
      </c>
      <c r="BJ197" s="14" t="s">
        <v>126</v>
      </c>
      <c r="BK197" s="200">
        <f t="shared" si="19"/>
        <v>0</v>
      </c>
      <c r="BL197" s="14" t="s">
        <v>125</v>
      </c>
      <c r="BM197" s="167" t="s">
        <v>671</v>
      </c>
    </row>
    <row r="198" spans="1:65" s="2" customFormat="1" ht="33" customHeight="1">
      <c r="A198" s="192"/>
      <c r="B198" s="157"/>
      <c r="C198" s="292" t="s">
        <v>672</v>
      </c>
      <c r="D198" s="292" t="s">
        <v>121</v>
      </c>
      <c r="E198" s="285" t="s">
        <v>673</v>
      </c>
      <c r="F198" s="286" t="s">
        <v>674</v>
      </c>
      <c r="G198" s="287" t="s">
        <v>124</v>
      </c>
      <c r="H198" s="288">
        <v>102</v>
      </c>
      <c r="I198" s="182"/>
      <c r="J198" s="159">
        <f t="shared" si="10"/>
        <v>0</v>
      </c>
      <c r="K198" s="162"/>
      <c r="L198" s="30"/>
      <c r="M198" s="163" t="s">
        <v>1</v>
      </c>
      <c r="N198" s="164" t="s">
        <v>39</v>
      </c>
      <c r="O198" s="54"/>
      <c r="P198" s="165">
        <f t="shared" si="11"/>
        <v>0</v>
      </c>
      <c r="Q198" s="165">
        <v>0</v>
      </c>
      <c r="R198" s="165">
        <f t="shared" si="12"/>
        <v>0</v>
      </c>
      <c r="S198" s="165">
        <v>0</v>
      </c>
      <c r="T198" s="166">
        <f t="shared" si="13"/>
        <v>0</v>
      </c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  <c r="AE198" s="192"/>
      <c r="AR198" s="167" t="s">
        <v>125</v>
      </c>
      <c r="AT198" s="167" t="s">
        <v>121</v>
      </c>
      <c r="AU198" s="167" t="s">
        <v>126</v>
      </c>
      <c r="AY198" s="14" t="s">
        <v>119</v>
      </c>
      <c r="BE198" s="168">
        <f t="shared" si="14"/>
        <v>0</v>
      </c>
      <c r="BF198" s="168">
        <f t="shared" si="15"/>
        <v>0</v>
      </c>
      <c r="BG198" s="168">
        <f t="shared" si="16"/>
        <v>0</v>
      </c>
      <c r="BH198" s="168">
        <f t="shared" si="17"/>
        <v>0</v>
      </c>
      <c r="BI198" s="168">
        <f t="shared" si="18"/>
        <v>0</v>
      </c>
      <c r="BJ198" s="14" t="s">
        <v>126</v>
      </c>
      <c r="BK198" s="200">
        <f t="shared" si="19"/>
        <v>0</v>
      </c>
      <c r="BL198" s="14" t="s">
        <v>125</v>
      </c>
      <c r="BM198" s="167" t="s">
        <v>675</v>
      </c>
    </row>
    <row r="199" spans="1:65" s="2" customFormat="1" ht="21.75" customHeight="1">
      <c r="A199" s="192"/>
      <c r="B199" s="157"/>
      <c r="C199" s="303" t="s">
        <v>676</v>
      </c>
      <c r="D199" s="303" t="s">
        <v>300</v>
      </c>
      <c r="E199" s="304" t="s">
        <v>677</v>
      </c>
      <c r="F199" s="305" t="s">
        <v>678</v>
      </c>
      <c r="G199" s="306" t="s">
        <v>151</v>
      </c>
      <c r="H199" s="307">
        <v>10.199999999999999</v>
      </c>
      <c r="I199" s="215"/>
      <c r="J199" s="175">
        <f t="shared" si="10"/>
        <v>0</v>
      </c>
      <c r="K199" s="178"/>
      <c r="L199" s="179"/>
      <c r="M199" s="180" t="s">
        <v>1</v>
      </c>
      <c r="N199" s="181" t="s">
        <v>39</v>
      </c>
      <c r="O199" s="54"/>
      <c r="P199" s="165">
        <f t="shared" si="11"/>
        <v>0</v>
      </c>
      <c r="Q199" s="165">
        <v>1</v>
      </c>
      <c r="R199" s="165">
        <f t="shared" si="12"/>
        <v>10.199999999999999</v>
      </c>
      <c r="S199" s="165">
        <v>0</v>
      </c>
      <c r="T199" s="166">
        <f t="shared" si="13"/>
        <v>0</v>
      </c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  <c r="AE199" s="192"/>
      <c r="AR199" s="167" t="s">
        <v>148</v>
      </c>
      <c r="AT199" s="167" t="s">
        <v>300</v>
      </c>
      <c r="AU199" s="167" t="s">
        <v>126</v>
      </c>
      <c r="AY199" s="14" t="s">
        <v>119</v>
      </c>
      <c r="BE199" s="168">
        <f t="shared" si="14"/>
        <v>0</v>
      </c>
      <c r="BF199" s="168">
        <f t="shared" si="15"/>
        <v>0</v>
      </c>
      <c r="BG199" s="168">
        <f t="shared" si="16"/>
        <v>0</v>
      </c>
      <c r="BH199" s="168">
        <f t="shared" si="17"/>
        <v>0</v>
      </c>
      <c r="BI199" s="168">
        <f t="shared" si="18"/>
        <v>0</v>
      </c>
      <c r="BJ199" s="14" t="s">
        <v>126</v>
      </c>
      <c r="BK199" s="200">
        <f t="shared" si="19"/>
        <v>0</v>
      </c>
      <c r="BL199" s="14" t="s">
        <v>125</v>
      </c>
      <c r="BM199" s="167" t="s">
        <v>679</v>
      </c>
    </row>
    <row r="200" spans="1:65" s="201" customFormat="1">
      <c r="B200" s="202"/>
      <c r="C200" s="293"/>
      <c r="D200" s="294" t="s">
        <v>482</v>
      </c>
      <c r="E200" s="295" t="s">
        <v>1</v>
      </c>
      <c r="F200" s="296" t="s">
        <v>680</v>
      </c>
      <c r="G200" s="293"/>
      <c r="H200" s="297">
        <v>10.199999999999999</v>
      </c>
      <c r="I200" s="204"/>
      <c r="L200" s="202"/>
      <c r="M200" s="205"/>
      <c r="N200" s="206"/>
      <c r="O200" s="206"/>
      <c r="P200" s="206"/>
      <c r="Q200" s="206"/>
      <c r="R200" s="206"/>
      <c r="S200" s="206"/>
      <c r="T200" s="207"/>
      <c r="AT200" s="203" t="s">
        <v>482</v>
      </c>
      <c r="AU200" s="203" t="s">
        <v>126</v>
      </c>
      <c r="AV200" s="201" t="s">
        <v>126</v>
      </c>
      <c r="AW200" s="201" t="s">
        <v>29</v>
      </c>
      <c r="AX200" s="201" t="s">
        <v>80</v>
      </c>
      <c r="AY200" s="203" t="s">
        <v>119</v>
      </c>
    </row>
    <row r="201" spans="1:65" s="2" customFormat="1" ht="21.75" customHeight="1">
      <c r="A201" s="192"/>
      <c r="B201" s="157"/>
      <c r="C201" s="292" t="s">
        <v>416</v>
      </c>
      <c r="D201" s="292" t="s">
        <v>121</v>
      </c>
      <c r="E201" s="285" t="s">
        <v>529</v>
      </c>
      <c r="F201" s="286" t="s">
        <v>530</v>
      </c>
      <c r="G201" s="287" t="s">
        <v>151</v>
      </c>
      <c r="H201" s="288">
        <v>0.51</v>
      </c>
      <c r="I201" s="182"/>
      <c r="J201" s="159">
        <f>ROUND(I201*H201,3)</f>
        <v>0</v>
      </c>
      <c r="K201" s="162"/>
      <c r="L201" s="30"/>
      <c r="M201" s="163" t="s">
        <v>1</v>
      </c>
      <c r="N201" s="164" t="s">
        <v>39</v>
      </c>
      <c r="O201" s="54"/>
      <c r="P201" s="165">
        <f>O201*H201</f>
        <v>0</v>
      </c>
      <c r="Q201" s="165">
        <v>0</v>
      </c>
      <c r="R201" s="165">
        <f>Q201*H201</f>
        <v>0</v>
      </c>
      <c r="S201" s="165">
        <v>0</v>
      </c>
      <c r="T201" s="166">
        <f>S201*H201</f>
        <v>0</v>
      </c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R201" s="167" t="s">
        <v>125</v>
      </c>
      <c r="AT201" s="167" t="s">
        <v>121</v>
      </c>
      <c r="AU201" s="167" t="s">
        <v>126</v>
      </c>
      <c r="AY201" s="14" t="s">
        <v>119</v>
      </c>
      <c r="BE201" s="168">
        <f>IF(N201="základná",J201,0)</f>
        <v>0</v>
      </c>
      <c r="BF201" s="168">
        <f>IF(N201="znížená",J201,0)</f>
        <v>0</v>
      </c>
      <c r="BG201" s="168">
        <f>IF(N201="zákl. prenesená",J201,0)</f>
        <v>0</v>
      </c>
      <c r="BH201" s="168">
        <f>IF(N201="zníž. prenesená",J201,0)</f>
        <v>0</v>
      </c>
      <c r="BI201" s="168">
        <f>IF(N201="nulová",J201,0)</f>
        <v>0</v>
      </c>
      <c r="BJ201" s="14" t="s">
        <v>126</v>
      </c>
      <c r="BK201" s="200">
        <f>ROUND(I201*H201,3)</f>
        <v>0</v>
      </c>
      <c r="BL201" s="14" t="s">
        <v>125</v>
      </c>
      <c r="BM201" s="167" t="s">
        <v>681</v>
      </c>
    </row>
    <row r="202" spans="1:65" s="201" customFormat="1">
      <c r="B202" s="202"/>
      <c r="C202" s="293"/>
      <c r="D202" s="294" t="s">
        <v>482</v>
      </c>
      <c r="E202" s="295" t="s">
        <v>1</v>
      </c>
      <c r="F202" s="296" t="s">
        <v>682</v>
      </c>
      <c r="G202" s="293"/>
      <c r="H202" s="297">
        <v>0.51</v>
      </c>
      <c r="I202" s="204"/>
      <c r="L202" s="202"/>
      <c r="M202" s="205"/>
      <c r="N202" s="206"/>
      <c r="O202" s="206"/>
      <c r="P202" s="206"/>
      <c r="Q202" s="206"/>
      <c r="R202" s="206"/>
      <c r="S202" s="206"/>
      <c r="T202" s="207"/>
      <c r="AT202" s="203" t="s">
        <v>482</v>
      </c>
      <c r="AU202" s="203" t="s">
        <v>126</v>
      </c>
      <c r="AV202" s="201" t="s">
        <v>126</v>
      </c>
      <c r="AW202" s="201" t="s">
        <v>29</v>
      </c>
      <c r="AX202" s="201" t="s">
        <v>80</v>
      </c>
      <c r="AY202" s="203" t="s">
        <v>119</v>
      </c>
    </row>
    <row r="203" spans="1:65" s="2" customFormat="1" ht="21.75" customHeight="1">
      <c r="A203" s="192"/>
      <c r="B203" s="157"/>
      <c r="C203" s="292" t="s">
        <v>683</v>
      </c>
      <c r="D203" s="292" t="s">
        <v>121</v>
      </c>
      <c r="E203" s="285" t="s">
        <v>533</v>
      </c>
      <c r="F203" s="286" t="s">
        <v>534</v>
      </c>
      <c r="G203" s="287" t="s">
        <v>151</v>
      </c>
      <c r="H203" s="288">
        <v>0.51</v>
      </c>
      <c r="I203" s="182"/>
      <c r="J203" s="159">
        <f>ROUND(I203*H203,3)</f>
        <v>0</v>
      </c>
      <c r="K203" s="162"/>
      <c r="L203" s="30"/>
      <c r="M203" s="163" t="s">
        <v>1</v>
      </c>
      <c r="N203" s="164" t="s">
        <v>39</v>
      </c>
      <c r="O203" s="54"/>
      <c r="P203" s="165">
        <f>O203*H203</f>
        <v>0</v>
      </c>
      <c r="Q203" s="165">
        <v>0</v>
      </c>
      <c r="R203" s="165">
        <f>Q203*H203</f>
        <v>0</v>
      </c>
      <c r="S203" s="165">
        <v>0</v>
      </c>
      <c r="T203" s="166">
        <f>S203*H203</f>
        <v>0</v>
      </c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R203" s="167" t="s">
        <v>125</v>
      </c>
      <c r="AT203" s="167" t="s">
        <v>121</v>
      </c>
      <c r="AU203" s="167" t="s">
        <v>126</v>
      </c>
      <c r="AY203" s="14" t="s">
        <v>119</v>
      </c>
      <c r="BE203" s="168">
        <f>IF(N203="základná",J203,0)</f>
        <v>0</v>
      </c>
      <c r="BF203" s="168">
        <f>IF(N203="znížená",J203,0)</f>
        <v>0</v>
      </c>
      <c r="BG203" s="168">
        <f>IF(N203="zákl. prenesená",J203,0)</f>
        <v>0</v>
      </c>
      <c r="BH203" s="168">
        <f>IF(N203="zníž. prenesená",J203,0)</f>
        <v>0</v>
      </c>
      <c r="BI203" s="168">
        <f>IF(N203="nulová",J203,0)</f>
        <v>0</v>
      </c>
      <c r="BJ203" s="14" t="s">
        <v>126</v>
      </c>
      <c r="BK203" s="200">
        <f>ROUND(I203*H203,3)</f>
        <v>0</v>
      </c>
      <c r="BL203" s="14" t="s">
        <v>125</v>
      </c>
      <c r="BM203" s="167" t="s">
        <v>684</v>
      </c>
    </row>
    <row r="204" spans="1:65" s="12" customFormat="1" ht="22.9" customHeight="1">
      <c r="B204" s="144"/>
      <c r="C204" s="290"/>
      <c r="D204" s="302" t="s">
        <v>71</v>
      </c>
      <c r="E204" s="289" t="s">
        <v>685</v>
      </c>
      <c r="F204" s="289" t="s">
        <v>686</v>
      </c>
      <c r="G204" s="290"/>
      <c r="H204" s="290"/>
      <c r="I204" s="147"/>
      <c r="J204" s="199">
        <f>BK204</f>
        <v>0</v>
      </c>
      <c r="L204" s="144"/>
      <c r="M204" s="149"/>
      <c r="N204" s="150"/>
      <c r="O204" s="150"/>
      <c r="P204" s="151">
        <f>SUM(P205:P211)</f>
        <v>0</v>
      </c>
      <c r="Q204" s="150"/>
      <c r="R204" s="151">
        <f>SUM(R205:R211)</f>
        <v>0</v>
      </c>
      <c r="S204" s="150"/>
      <c r="T204" s="152">
        <f>SUM(T205:T211)</f>
        <v>0</v>
      </c>
      <c r="AR204" s="145" t="s">
        <v>80</v>
      </c>
      <c r="AT204" s="153" t="s">
        <v>71</v>
      </c>
      <c r="AU204" s="153" t="s">
        <v>80</v>
      </c>
      <c r="AY204" s="145" t="s">
        <v>119</v>
      </c>
      <c r="BK204" s="198">
        <f>SUM(BK205:BK211)</f>
        <v>0</v>
      </c>
    </row>
    <row r="205" spans="1:65" s="2" customFormat="1" ht="21.75" customHeight="1">
      <c r="A205" s="192"/>
      <c r="B205" s="157"/>
      <c r="C205" s="292" t="s">
        <v>687</v>
      </c>
      <c r="D205" s="292" t="s">
        <v>121</v>
      </c>
      <c r="E205" s="285" t="s">
        <v>688</v>
      </c>
      <c r="F205" s="286" t="s">
        <v>689</v>
      </c>
      <c r="G205" s="287" t="s">
        <v>124</v>
      </c>
      <c r="H205" s="288">
        <v>1038</v>
      </c>
      <c r="I205" s="182"/>
      <c r="J205" s="159">
        <f>ROUND(I205*H205,3)</f>
        <v>0</v>
      </c>
      <c r="K205" s="162"/>
      <c r="L205" s="30"/>
      <c r="M205" s="163" t="s">
        <v>1</v>
      </c>
      <c r="N205" s="164" t="s">
        <v>39</v>
      </c>
      <c r="O205" s="54"/>
      <c r="P205" s="165">
        <f>O205*H205</f>
        <v>0</v>
      </c>
      <c r="Q205" s="165">
        <v>0</v>
      </c>
      <c r="R205" s="165">
        <f>Q205*H205</f>
        <v>0</v>
      </c>
      <c r="S205" s="165">
        <v>0</v>
      </c>
      <c r="T205" s="166">
        <f>S205*H205</f>
        <v>0</v>
      </c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  <c r="AE205" s="192"/>
      <c r="AR205" s="167" t="s">
        <v>125</v>
      </c>
      <c r="AT205" s="167" t="s">
        <v>121</v>
      </c>
      <c r="AU205" s="167" t="s">
        <v>126</v>
      </c>
      <c r="AY205" s="14" t="s">
        <v>119</v>
      </c>
      <c r="BE205" s="168">
        <f>IF(N205="základná",J205,0)</f>
        <v>0</v>
      </c>
      <c r="BF205" s="168">
        <f>IF(N205="znížená",J205,0)</f>
        <v>0</v>
      </c>
      <c r="BG205" s="168">
        <f>IF(N205="zákl. prenesená",J205,0)</f>
        <v>0</v>
      </c>
      <c r="BH205" s="168">
        <f>IF(N205="zníž. prenesená",J205,0)</f>
        <v>0</v>
      </c>
      <c r="BI205" s="168">
        <f>IF(N205="nulová",J205,0)</f>
        <v>0</v>
      </c>
      <c r="BJ205" s="14" t="s">
        <v>126</v>
      </c>
      <c r="BK205" s="200">
        <f>ROUND(I205*H205,3)</f>
        <v>0</v>
      </c>
      <c r="BL205" s="14" t="s">
        <v>125</v>
      </c>
      <c r="BM205" s="167" t="s">
        <v>690</v>
      </c>
    </row>
    <row r="206" spans="1:65" s="2" customFormat="1" ht="21.75" customHeight="1">
      <c r="A206" s="192"/>
      <c r="B206" s="157"/>
      <c r="C206" s="292" t="s">
        <v>691</v>
      </c>
      <c r="D206" s="292" t="s">
        <v>121</v>
      </c>
      <c r="E206" s="285" t="s">
        <v>692</v>
      </c>
      <c r="F206" s="286" t="s">
        <v>565</v>
      </c>
      <c r="G206" s="287" t="s">
        <v>124</v>
      </c>
      <c r="H206" s="288">
        <v>2076</v>
      </c>
      <c r="I206" s="182"/>
      <c r="J206" s="159">
        <f>ROUND(I206*H206,3)</f>
        <v>0</v>
      </c>
      <c r="K206" s="162"/>
      <c r="L206" s="30"/>
      <c r="M206" s="163" t="s">
        <v>1</v>
      </c>
      <c r="N206" s="164" t="s">
        <v>39</v>
      </c>
      <c r="O206" s="54"/>
      <c r="P206" s="165">
        <f>O206*H206</f>
        <v>0</v>
      </c>
      <c r="Q206" s="165">
        <v>0</v>
      </c>
      <c r="R206" s="165">
        <f>Q206*H206</f>
        <v>0</v>
      </c>
      <c r="S206" s="165">
        <v>0</v>
      </c>
      <c r="T206" s="166">
        <f>S206*H206</f>
        <v>0</v>
      </c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  <c r="AE206" s="192"/>
      <c r="AR206" s="167" t="s">
        <v>125</v>
      </c>
      <c r="AT206" s="167" t="s">
        <v>121</v>
      </c>
      <c r="AU206" s="167" t="s">
        <v>126</v>
      </c>
      <c r="AY206" s="14" t="s">
        <v>119</v>
      </c>
      <c r="BE206" s="168">
        <f>IF(N206="základná",J206,0)</f>
        <v>0</v>
      </c>
      <c r="BF206" s="168">
        <f>IF(N206="znížená",J206,0)</f>
        <v>0</v>
      </c>
      <c r="BG206" s="168">
        <f>IF(N206="zákl. prenesená",J206,0)</f>
        <v>0</v>
      </c>
      <c r="BH206" s="168">
        <f>IF(N206="zníž. prenesená",J206,0)</f>
        <v>0</v>
      </c>
      <c r="BI206" s="168">
        <f>IF(N206="nulová",J206,0)</f>
        <v>0</v>
      </c>
      <c r="BJ206" s="14" t="s">
        <v>126</v>
      </c>
      <c r="BK206" s="200">
        <f>ROUND(I206*H206,3)</f>
        <v>0</v>
      </c>
      <c r="BL206" s="14" t="s">
        <v>125</v>
      </c>
      <c r="BM206" s="167" t="s">
        <v>693</v>
      </c>
    </row>
    <row r="207" spans="1:65" s="201" customFormat="1">
      <c r="B207" s="202"/>
      <c r="C207" s="293"/>
      <c r="D207" s="294" t="s">
        <v>482</v>
      </c>
      <c r="E207" s="295" t="s">
        <v>1</v>
      </c>
      <c r="F207" s="296" t="s">
        <v>694</v>
      </c>
      <c r="G207" s="293"/>
      <c r="H207" s="297">
        <v>2076</v>
      </c>
      <c r="I207" s="204"/>
      <c r="L207" s="202"/>
      <c r="M207" s="205"/>
      <c r="N207" s="206"/>
      <c r="O207" s="206"/>
      <c r="P207" s="206"/>
      <c r="Q207" s="206"/>
      <c r="R207" s="206"/>
      <c r="S207" s="206"/>
      <c r="T207" s="207"/>
      <c r="AT207" s="203" t="s">
        <v>482</v>
      </c>
      <c r="AU207" s="203" t="s">
        <v>126</v>
      </c>
      <c r="AV207" s="201" t="s">
        <v>126</v>
      </c>
      <c r="AW207" s="201" t="s">
        <v>29</v>
      </c>
      <c r="AX207" s="201" t="s">
        <v>80</v>
      </c>
      <c r="AY207" s="203" t="s">
        <v>119</v>
      </c>
    </row>
    <row r="208" spans="1:65" s="2" customFormat="1" ht="21.75" customHeight="1">
      <c r="A208" s="192"/>
      <c r="B208" s="157"/>
      <c r="C208" s="292" t="s">
        <v>695</v>
      </c>
      <c r="D208" s="292" t="s">
        <v>121</v>
      </c>
      <c r="E208" s="285" t="s">
        <v>696</v>
      </c>
      <c r="F208" s="286" t="s">
        <v>697</v>
      </c>
      <c r="G208" s="287" t="s">
        <v>124</v>
      </c>
      <c r="H208" s="288">
        <v>1038</v>
      </c>
      <c r="I208" s="182"/>
      <c r="J208" s="159">
        <f>ROUND(I208*H208,3)</f>
        <v>0</v>
      </c>
      <c r="K208" s="162"/>
      <c r="L208" s="30"/>
      <c r="M208" s="163" t="s">
        <v>1</v>
      </c>
      <c r="N208" s="164" t="s">
        <v>39</v>
      </c>
      <c r="O208" s="54"/>
      <c r="P208" s="165">
        <f>O208*H208</f>
        <v>0</v>
      </c>
      <c r="Q208" s="165">
        <v>0</v>
      </c>
      <c r="R208" s="165">
        <f>Q208*H208</f>
        <v>0</v>
      </c>
      <c r="S208" s="165">
        <v>0</v>
      </c>
      <c r="T208" s="166">
        <f>S208*H208</f>
        <v>0</v>
      </c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  <c r="AE208" s="192"/>
      <c r="AR208" s="167" t="s">
        <v>125</v>
      </c>
      <c r="AT208" s="167" t="s">
        <v>121</v>
      </c>
      <c r="AU208" s="167" t="s">
        <v>126</v>
      </c>
      <c r="AY208" s="14" t="s">
        <v>119</v>
      </c>
      <c r="BE208" s="168">
        <f>IF(N208="základná",J208,0)</f>
        <v>0</v>
      </c>
      <c r="BF208" s="168">
        <f>IF(N208="znížená",J208,0)</f>
        <v>0</v>
      </c>
      <c r="BG208" s="168">
        <f>IF(N208="zákl. prenesená",J208,0)</f>
        <v>0</v>
      </c>
      <c r="BH208" s="168">
        <f>IF(N208="zníž. prenesená",J208,0)</f>
        <v>0</v>
      </c>
      <c r="BI208" s="168">
        <f>IF(N208="nulová",J208,0)</f>
        <v>0</v>
      </c>
      <c r="BJ208" s="14" t="s">
        <v>126</v>
      </c>
      <c r="BK208" s="200">
        <f>ROUND(I208*H208,3)</f>
        <v>0</v>
      </c>
      <c r="BL208" s="14" t="s">
        <v>125</v>
      </c>
      <c r="BM208" s="167" t="s">
        <v>698</v>
      </c>
    </row>
    <row r="209" spans="1:65" s="2" customFormat="1" ht="21.75" customHeight="1">
      <c r="A209" s="192"/>
      <c r="B209" s="157"/>
      <c r="C209" s="292" t="s">
        <v>699</v>
      </c>
      <c r="D209" s="292" t="s">
        <v>121</v>
      </c>
      <c r="E209" s="285" t="s">
        <v>700</v>
      </c>
      <c r="F209" s="286" t="s">
        <v>701</v>
      </c>
      <c r="G209" s="287" t="s">
        <v>124</v>
      </c>
      <c r="H209" s="288">
        <v>1038</v>
      </c>
      <c r="I209" s="182"/>
      <c r="J209" s="159">
        <f>ROUND(I209*H209,3)</f>
        <v>0</v>
      </c>
      <c r="K209" s="162"/>
      <c r="L209" s="30"/>
      <c r="M209" s="163" t="s">
        <v>1</v>
      </c>
      <c r="N209" s="164" t="s">
        <v>39</v>
      </c>
      <c r="O209" s="54"/>
      <c r="P209" s="165">
        <f>O209*H209</f>
        <v>0</v>
      </c>
      <c r="Q209" s="165">
        <v>0</v>
      </c>
      <c r="R209" s="165">
        <f>Q209*H209</f>
        <v>0</v>
      </c>
      <c r="S209" s="165">
        <v>0</v>
      </c>
      <c r="T209" s="166">
        <f>S209*H209</f>
        <v>0</v>
      </c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  <c r="AE209" s="192"/>
      <c r="AR209" s="167" t="s">
        <v>125</v>
      </c>
      <c r="AT209" s="167" t="s">
        <v>121</v>
      </c>
      <c r="AU209" s="167" t="s">
        <v>126</v>
      </c>
      <c r="AY209" s="14" t="s">
        <v>119</v>
      </c>
      <c r="BE209" s="168">
        <f>IF(N209="základná",J209,0)</f>
        <v>0</v>
      </c>
      <c r="BF209" s="168">
        <f>IF(N209="znížená",J209,0)</f>
        <v>0</v>
      </c>
      <c r="BG209" s="168">
        <f>IF(N209="zákl. prenesená",J209,0)</f>
        <v>0</v>
      </c>
      <c r="BH209" s="168">
        <f>IF(N209="zníž. prenesená",J209,0)</f>
        <v>0</v>
      </c>
      <c r="BI209" s="168">
        <f>IF(N209="nulová",J209,0)</f>
        <v>0</v>
      </c>
      <c r="BJ209" s="14" t="s">
        <v>126</v>
      </c>
      <c r="BK209" s="200">
        <f>ROUND(I209*H209,3)</f>
        <v>0</v>
      </c>
      <c r="BL209" s="14" t="s">
        <v>125</v>
      </c>
      <c r="BM209" s="167" t="s">
        <v>702</v>
      </c>
    </row>
    <row r="210" spans="1:65" s="2" customFormat="1" ht="21.75" customHeight="1">
      <c r="A210" s="192"/>
      <c r="B210" s="157"/>
      <c r="C210" s="303" t="s">
        <v>703</v>
      </c>
      <c r="D210" s="303" t="s">
        <v>300</v>
      </c>
      <c r="E210" s="304" t="s">
        <v>704</v>
      </c>
      <c r="F210" s="305" t="s">
        <v>705</v>
      </c>
      <c r="G210" s="306" t="s">
        <v>384</v>
      </c>
      <c r="H210" s="307">
        <v>41.52</v>
      </c>
      <c r="I210" s="215"/>
      <c r="J210" s="175">
        <f>ROUND(I210*H210,3)</f>
        <v>0</v>
      </c>
      <c r="K210" s="178"/>
      <c r="L210" s="179"/>
      <c r="M210" s="180" t="s">
        <v>1</v>
      </c>
      <c r="N210" s="181" t="s">
        <v>39</v>
      </c>
      <c r="O210" s="54"/>
      <c r="P210" s="165">
        <f>O210*H210</f>
        <v>0</v>
      </c>
      <c r="Q210" s="165">
        <v>0</v>
      </c>
      <c r="R210" s="165">
        <f>Q210*H210</f>
        <v>0</v>
      </c>
      <c r="S210" s="165">
        <v>0</v>
      </c>
      <c r="T210" s="166">
        <f>S210*H210</f>
        <v>0</v>
      </c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  <c r="AE210" s="192"/>
      <c r="AR210" s="167" t="s">
        <v>148</v>
      </c>
      <c r="AT210" s="167" t="s">
        <v>300</v>
      </c>
      <c r="AU210" s="167" t="s">
        <v>126</v>
      </c>
      <c r="AY210" s="14" t="s">
        <v>119</v>
      </c>
      <c r="BE210" s="168">
        <f>IF(N210="základná",J210,0)</f>
        <v>0</v>
      </c>
      <c r="BF210" s="168">
        <f>IF(N210="znížená",J210,0)</f>
        <v>0</v>
      </c>
      <c r="BG210" s="168">
        <f>IF(N210="zákl. prenesená",J210,0)</f>
        <v>0</v>
      </c>
      <c r="BH210" s="168">
        <f>IF(N210="zníž. prenesená",J210,0)</f>
        <v>0</v>
      </c>
      <c r="BI210" s="168">
        <f>IF(N210="nulová",J210,0)</f>
        <v>0</v>
      </c>
      <c r="BJ210" s="14" t="s">
        <v>126</v>
      </c>
      <c r="BK210" s="200">
        <f>ROUND(I210*H210,3)</f>
        <v>0</v>
      </c>
      <c r="BL210" s="14" t="s">
        <v>125</v>
      </c>
      <c r="BM210" s="167" t="s">
        <v>706</v>
      </c>
    </row>
    <row r="211" spans="1:65" s="201" customFormat="1">
      <c r="B211" s="202"/>
      <c r="C211" s="293"/>
      <c r="D211" s="294" t="s">
        <v>482</v>
      </c>
      <c r="E211" s="295" t="s">
        <v>1</v>
      </c>
      <c r="F211" s="296" t="s">
        <v>707</v>
      </c>
      <c r="G211" s="293"/>
      <c r="H211" s="297">
        <v>41.52</v>
      </c>
      <c r="I211" s="204"/>
      <c r="L211" s="202"/>
      <c r="M211" s="205"/>
      <c r="N211" s="206"/>
      <c r="O211" s="206"/>
      <c r="P211" s="206"/>
      <c r="Q211" s="206"/>
      <c r="R211" s="206"/>
      <c r="S211" s="206"/>
      <c r="T211" s="207"/>
      <c r="AT211" s="203" t="s">
        <v>482</v>
      </c>
      <c r="AU211" s="203" t="s">
        <v>126</v>
      </c>
      <c r="AV211" s="201" t="s">
        <v>126</v>
      </c>
      <c r="AW211" s="201" t="s">
        <v>29</v>
      </c>
      <c r="AX211" s="201" t="s">
        <v>80</v>
      </c>
      <c r="AY211" s="203" t="s">
        <v>119</v>
      </c>
    </row>
    <row r="212" spans="1:65" s="12" customFormat="1" ht="22.9" customHeight="1">
      <c r="B212" s="144"/>
      <c r="C212" s="290"/>
      <c r="D212" s="302" t="s">
        <v>71</v>
      </c>
      <c r="E212" s="289" t="s">
        <v>316</v>
      </c>
      <c r="F212" s="289" t="s">
        <v>317</v>
      </c>
      <c r="G212" s="290"/>
      <c r="H212" s="290"/>
      <c r="I212" s="147"/>
      <c r="J212" s="199">
        <f>BK212</f>
        <v>0</v>
      </c>
      <c r="L212" s="144"/>
      <c r="M212" s="149"/>
      <c r="N212" s="150"/>
      <c r="O212" s="150"/>
      <c r="P212" s="151">
        <f>P213</f>
        <v>0</v>
      </c>
      <c r="Q212" s="150"/>
      <c r="R212" s="151">
        <f>R213</f>
        <v>0</v>
      </c>
      <c r="S212" s="150"/>
      <c r="T212" s="152">
        <f>T213</f>
        <v>0</v>
      </c>
      <c r="AR212" s="145" t="s">
        <v>80</v>
      </c>
      <c r="AT212" s="153" t="s">
        <v>71</v>
      </c>
      <c r="AU212" s="153" t="s">
        <v>80</v>
      </c>
      <c r="AY212" s="145" t="s">
        <v>119</v>
      </c>
      <c r="BK212" s="198">
        <f>BK213</f>
        <v>0</v>
      </c>
    </row>
    <row r="213" spans="1:65" s="2" customFormat="1" ht="33" customHeight="1">
      <c r="A213" s="192"/>
      <c r="B213" s="157"/>
      <c r="C213" s="292" t="s">
        <v>708</v>
      </c>
      <c r="D213" s="292" t="s">
        <v>121</v>
      </c>
      <c r="E213" s="285" t="s">
        <v>709</v>
      </c>
      <c r="F213" s="286" t="s">
        <v>710</v>
      </c>
      <c r="G213" s="287" t="s">
        <v>197</v>
      </c>
      <c r="H213" s="288">
        <v>15.27</v>
      </c>
      <c r="I213" s="182"/>
      <c r="J213" s="159">
        <f>ROUND(I213*H213,3)</f>
        <v>0</v>
      </c>
      <c r="K213" s="162"/>
      <c r="L213" s="30"/>
      <c r="M213" s="169" t="s">
        <v>1</v>
      </c>
      <c r="N213" s="170" t="s">
        <v>39</v>
      </c>
      <c r="O213" s="171"/>
      <c r="P213" s="172">
        <f>O213*H213</f>
        <v>0</v>
      </c>
      <c r="Q213" s="172">
        <v>0</v>
      </c>
      <c r="R213" s="172">
        <f>Q213*H213</f>
        <v>0</v>
      </c>
      <c r="S213" s="172">
        <v>0</v>
      </c>
      <c r="T213" s="173">
        <f>S213*H213</f>
        <v>0</v>
      </c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R213" s="167" t="s">
        <v>125</v>
      </c>
      <c r="AT213" s="167" t="s">
        <v>121</v>
      </c>
      <c r="AU213" s="167" t="s">
        <v>126</v>
      </c>
      <c r="AY213" s="14" t="s">
        <v>119</v>
      </c>
      <c r="BE213" s="168">
        <f>IF(N213="základná",J213,0)</f>
        <v>0</v>
      </c>
      <c r="BF213" s="168">
        <f>IF(N213="znížená",J213,0)</f>
        <v>0</v>
      </c>
      <c r="BG213" s="168">
        <f>IF(N213="zákl. prenesená",J213,0)</f>
        <v>0</v>
      </c>
      <c r="BH213" s="168">
        <f>IF(N213="zníž. prenesená",J213,0)</f>
        <v>0</v>
      </c>
      <c r="BI213" s="168">
        <f>IF(N213="nulová",J213,0)</f>
        <v>0</v>
      </c>
      <c r="BJ213" s="14" t="s">
        <v>126</v>
      </c>
      <c r="BK213" s="200">
        <f>ROUND(I213*H213,3)</f>
        <v>0</v>
      </c>
      <c r="BL213" s="14" t="s">
        <v>125</v>
      </c>
      <c r="BM213" s="167" t="s">
        <v>711</v>
      </c>
    </row>
    <row r="214" spans="1:65" s="2" customFormat="1" ht="6.95" customHeight="1">
      <c r="A214" s="192"/>
      <c r="B214" s="43"/>
      <c r="C214" s="44"/>
      <c r="D214" s="44"/>
      <c r="E214" s="44"/>
      <c r="F214" s="44"/>
      <c r="G214" s="44"/>
      <c r="H214" s="44"/>
      <c r="I214" s="44"/>
      <c r="J214" s="44"/>
      <c r="K214" s="44"/>
      <c r="L214" s="30"/>
      <c r="M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</row>
  </sheetData>
  <sheetProtection algorithmName="SHA-512" hashValue="VHEMKnb39HJVwT2mZKPSJzGdsLCzZkpraiee01bibCbd7NBo+lKvJYoU/Iz+oYnrfBWw+A2xQlLQErxHdRJvBg==" saltValue="GMuvrgCpj6Oz4fSpmzWBug==" spinCount="100000" sheet="1" objects="1" scenarios="1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52" workbookViewId="0">
      <selection activeCell="F73" sqref="F73"/>
    </sheetView>
  </sheetViews>
  <sheetFormatPr defaultColWidth="10.5" defaultRowHeight="11.25"/>
  <cols>
    <col min="1" max="1" width="6.33203125" style="259" customWidth="1"/>
    <col min="2" max="2" width="7.6640625" style="260" customWidth="1"/>
    <col min="3" max="3" width="14.33203125" style="260" customWidth="1"/>
    <col min="4" max="4" width="52.1640625" style="260" customWidth="1"/>
    <col min="5" max="5" width="5.1640625" style="261" customWidth="1"/>
    <col min="6" max="6" width="12.1640625" style="262" customWidth="1"/>
    <col min="7" max="7" width="11.6640625" style="262" customWidth="1"/>
    <col min="8" max="8" width="13" style="262" customWidth="1"/>
    <col min="9" max="256" width="10.5" style="263"/>
    <col min="257" max="257" width="6.33203125" style="263" customWidth="1"/>
    <col min="258" max="258" width="7.6640625" style="263" customWidth="1"/>
    <col min="259" max="259" width="14.33203125" style="263" customWidth="1"/>
    <col min="260" max="260" width="52.1640625" style="263" customWidth="1"/>
    <col min="261" max="261" width="5.1640625" style="263" customWidth="1"/>
    <col min="262" max="262" width="12.1640625" style="263" customWidth="1"/>
    <col min="263" max="263" width="11.6640625" style="263" customWidth="1"/>
    <col min="264" max="264" width="13" style="263" customWidth="1"/>
    <col min="265" max="512" width="10.5" style="263"/>
    <col min="513" max="513" width="6.33203125" style="263" customWidth="1"/>
    <col min="514" max="514" width="7.6640625" style="263" customWidth="1"/>
    <col min="515" max="515" width="14.33203125" style="263" customWidth="1"/>
    <col min="516" max="516" width="52.1640625" style="263" customWidth="1"/>
    <col min="517" max="517" width="5.1640625" style="263" customWidth="1"/>
    <col min="518" max="518" width="12.1640625" style="263" customWidth="1"/>
    <col min="519" max="519" width="11.6640625" style="263" customWidth="1"/>
    <col min="520" max="520" width="13" style="263" customWidth="1"/>
    <col min="521" max="768" width="10.5" style="263"/>
    <col min="769" max="769" width="6.33203125" style="263" customWidth="1"/>
    <col min="770" max="770" width="7.6640625" style="263" customWidth="1"/>
    <col min="771" max="771" width="14.33203125" style="263" customWidth="1"/>
    <col min="772" max="772" width="52.1640625" style="263" customWidth="1"/>
    <col min="773" max="773" width="5.1640625" style="263" customWidth="1"/>
    <col min="774" max="774" width="12.1640625" style="263" customWidth="1"/>
    <col min="775" max="775" width="11.6640625" style="263" customWidth="1"/>
    <col min="776" max="776" width="13" style="263" customWidth="1"/>
    <col min="777" max="1024" width="10.5" style="263"/>
    <col min="1025" max="1025" width="6.33203125" style="263" customWidth="1"/>
    <col min="1026" max="1026" width="7.6640625" style="263" customWidth="1"/>
    <col min="1027" max="1027" width="14.33203125" style="263" customWidth="1"/>
    <col min="1028" max="1028" width="52.1640625" style="263" customWidth="1"/>
    <col min="1029" max="1029" width="5.1640625" style="263" customWidth="1"/>
    <col min="1030" max="1030" width="12.1640625" style="263" customWidth="1"/>
    <col min="1031" max="1031" width="11.6640625" style="263" customWidth="1"/>
    <col min="1032" max="1032" width="13" style="263" customWidth="1"/>
    <col min="1033" max="1280" width="10.5" style="263"/>
    <col min="1281" max="1281" width="6.33203125" style="263" customWidth="1"/>
    <col min="1282" max="1282" width="7.6640625" style="263" customWidth="1"/>
    <col min="1283" max="1283" width="14.33203125" style="263" customWidth="1"/>
    <col min="1284" max="1284" width="52.1640625" style="263" customWidth="1"/>
    <col min="1285" max="1285" width="5.1640625" style="263" customWidth="1"/>
    <col min="1286" max="1286" width="12.1640625" style="263" customWidth="1"/>
    <col min="1287" max="1287" width="11.6640625" style="263" customWidth="1"/>
    <col min="1288" max="1288" width="13" style="263" customWidth="1"/>
    <col min="1289" max="1536" width="10.5" style="263"/>
    <col min="1537" max="1537" width="6.33203125" style="263" customWidth="1"/>
    <col min="1538" max="1538" width="7.6640625" style="263" customWidth="1"/>
    <col min="1539" max="1539" width="14.33203125" style="263" customWidth="1"/>
    <col min="1540" max="1540" width="52.1640625" style="263" customWidth="1"/>
    <col min="1541" max="1541" width="5.1640625" style="263" customWidth="1"/>
    <col min="1542" max="1542" width="12.1640625" style="263" customWidth="1"/>
    <col min="1543" max="1543" width="11.6640625" style="263" customWidth="1"/>
    <col min="1544" max="1544" width="13" style="263" customWidth="1"/>
    <col min="1545" max="1792" width="10.5" style="263"/>
    <col min="1793" max="1793" width="6.33203125" style="263" customWidth="1"/>
    <col min="1794" max="1794" width="7.6640625" style="263" customWidth="1"/>
    <col min="1795" max="1795" width="14.33203125" style="263" customWidth="1"/>
    <col min="1796" max="1796" width="52.1640625" style="263" customWidth="1"/>
    <col min="1797" max="1797" width="5.1640625" style="263" customWidth="1"/>
    <col min="1798" max="1798" width="12.1640625" style="263" customWidth="1"/>
    <col min="1799" max="1799" width="11.6640625" style="263" customWidth="1"/>
    <col min="1800" max="1800" width="13" style="263" customWidth="1"/>
    <col min="1801" max="2048" width="10.5" style="263"/>
    <col min="2049" max="2049" width="6.33203125" style="263" customWidth="1"/>
    <col min="2050" max="2050" width="7.6640625" style="263" customWidth="1"/>
    <col min="2051" max="2051" width="14.33203125" style="263" customWidth="1"/>
    <col min="2052" max="2052" width="52.1640625" style="263" customWidth="1"/>
    <col min="2053" max="2053" width="5.1640625" style="263" customWidth="1"/>
    <col min="2054" max="2054" width="12.1640625" style="263" customWidth="1"/>
    <col min="2055" max="2055" width="11.6640625" style="263" customWidth="1"/>
    <col min="2056" max="2056" width="13" style="263" customWidth="1"/>
    <col min="2057" max="2304" width="10.5" style="263"/>
    <col min="2305" max="2305" width="6.33203125" style="263" customWidth="1"/>
    <col min="2306" max="2306" width="7.6640625" style="263" customWidth="1"/>
    <col min="2307" max="2307" width="14.33203125" style="263" customWidth="1"/>
    <col min="2308" max="2308" width="52.1640625" style="263" customWidth="1"/>
    <col min="2309" max="2309" width="5.1640625" style="263" customWidth="1"/>
    <col min="2310" max="2310" width="12.1640625" style="263" customWidth="1"/>
    <col min="2311" max="2311" width="11.6640625" style="263" customWidth="1"/>
    <col min="2312" max="2312" width="13" style="263" customWidth="1"/>
    <col min="2313" max="2560" width="10.5" style="263"/>
    <col min="2561" max="2561" width="6.33203125" style="263" customWidth="1"/>
    <col min="2562" max="2562" width="7.6640625" style="263" customWidth="1"/>
    <col min="2563" max="2563" width="14.33203125" style="263" customWidth="1"/>
    <col min="2564" max="2564" width="52.1640625" style="263" customWidth="1"/>
    <col min="2565" max="2565" width="5.1640625" style="263" customWidth="1"/>
    <col min="2566" max="2566" width="12.1640625" style="263" customWidth="1"/>
    <col min="2567" max="2567" width="11.6640625" style="263" customWidth="1"/>
    <col min="2568" max="2568" width="13" style="263" customWidth="1"/>
    <col min="2569" max="2816" width="10.5" style="263"/>
    <col min="2817" max="2817" width="6.33203125" style="263" customWidth="1"/>
    <col min="2818" max="2818" width="7.6640625" style="263" customWidth="1"/>
    <col min="2819" max="2819" width="14.33203125" style="263" customWidth="1"/>
    <col min="2820" max="2820" width="52.1640625" style="263" customWidth="1"/>
    <col min="2821" max="2821" width="5.1640625" style="263" customWidth="1"/>
    <col min="2822" max="2822" width="12.1640625" style="263" customWidth="1"/>
    <col min="2823" max="2823" width="11.6640625" style="263" customWidth="1"/>
    <col min="2824" max="2824" width="13" style="263" customWidth="1"/>
    <col min="2825" max="3072" width="10.5" style="263"/>
    <col min="3073" max="3073" width="6.33203125" style="263" customWidth="1"/>
    <col min="3074" max="3074" width="7.6640625" style="263" customWidth="1"/>
    <col min="3075" max="3075" width="14.33203125" style="263" customWidth="1"/>
    <col min="3076" max="3076" width="52.1640625" style="263" customWidth="1"/>
    <col min="3077" max="3077" width="5.1640625" style="263" customWidth="1"/>
    <col min="3078" max="3078" width="12.1640625" style="263" customWidth="1"/>
    <col min="3079" max="3079" width="11.6640625" style="263" customWidth="1"/>
    <col min="3080" max="3080" width="13" style="263" customWidth="1"/>
    <col min="3081" max="3328" width="10.5" style="263"/>
    <col min="3329" max="3329" width="6.33203125" style="263" customWidth="1"/>
    <col min="3330" max="3330" width="7.6640625" style="263" customWidth="1"/>
    <col min="3331" max="3331" width="14.33203125" style="263" customWidth="1"/>
    <col min="3332" max="3332" width="52.1640625" style="263" customWidth="1"/>
    <col min="3333" max="3333" width="5.1640625" style="263" customWidth="1"/>
    <col min="3334" max="3334" width="12.1640625" style="263" customWidth="1"/>
    <col min="3335" max="3335" width="11.6640625" style="263" customWidth="1"/>
    <col min="3336" max="3336" width="13" style="263" customWidth="1"/>
    <col min="3337" max="3584" width="10.5" style="263"/>
    <col min="3585" max="3585" width="6.33203125" style="263" customWidth="1"/>
    <col min="3586" max="3586" width="7.6640625" style="263" customWidth="1"/>
    <col min="3587" max="3587" width="14.33203125" style="263" customWidth="1"/>
    <col min="3588" max="3588" width="52.1640625" style="263" customWidth="1"/>
    <col min="3589" max="3589" width="5.1640625" style="263" customWidth="1"/>
    <col min="3590" max="3590" width="12.1640625" style="263" customWidth="1"/>
    <col min="3591" max="3591" width="11.6640625" style="263" customWidth="1"/>
    <col min="3592" max="3592" width="13" style="263" customWidth="1"/>
    <col min="3593" max="3840" width="10.5" style="263"/>
    <col min="3841" max="3841" width="6.33203125" style="263" customWidth="1"/>
    <col min="3842" max="3842" width="7.6640625" style="263" customWidth="1"/>
    <col min="3843" max="3843" width="14.33203125" style="263" customWidth="1"/>
    <col min="3844" max="3844" width="52.1640625" style="263" customWidth="1"/>
    <col min="3845" max="3845" width="5.1640625" style="263" customWidth="1"/>
    <col min="3846" max="3846" width="12.1640625" style="263" customWidth="1"/>
    <col min="3847" max="3847" width="11.6640625" style="263" customWidth="1"/>
    <col min="3848" max="3848" width="13" style="263" customWidth="1"/>
    <col min="3849" max="4096" width="10.5" style="263"/>
    <col min="4097" max="4097" width="6.33203125" style="263" customWidth="1"/>
    <col min="4098" max="4098" width="7.6640625" style="263" customWidth="1"/>
    <col min="4099" max="4099" width="14.33203125" style="263" customWidth="1"/>
    <col min="4100" max="4100" width="52.1640625" style="263" customWidth="1"/>
    <col min="4101" max="4101" width="5.1640625" style="263" customWidth="1"/>
    <col min="4102" max="4102" width="12.1640625" style="263" customWidth="1"/>
    <col min="4103" max="4103" width="11.6640625" style="263" customWidth="1"/>
    <col min="4104" max="4104" width="13" style="263" customWidth="1"/>
    <col min="4105" max="4352" width="10.5" style="263"/>
    <col min="4353" max="4353" width="6.33203125" style="263" customWidth="1"/>
    <col min="4354" max="4354" width="7.6640625" style="263" customWidth="1"/>
    <col min="4355" max="4355" width="14.33203125" style="263" customWidth="1"/>
    <col min="4356" max="4356" width="52.1640625" style="263" customWidth="1"/>
    <col min="4357" max="4357" width="5.1640625" style="263" customWidth="1"/>
    <col min="4358" max="4358" width="12.1640625" style="263" customWidth="1"/>
    <col min="4359" max="4359" width="11.6640625" style="263" customWidth="1"/>
    <col min="4360" max="4360" width="13" style="263" customWidth="1"/>
    <col min="4361" max="4608" width="10.5" style="263"/>
    <col min="4609" max="4609" width="6.33203125" style="263" customWidth="1"/>
    <col min="4610" max="4610" width="7.6640625" style="263" customWidth="1"/>
    <col min="4611" max="4611" width="14.33203125" style="263" customWidth="1"/>
    <col min="4612" max="4612" width="52.1640625" style="263" customWidth="1"/>
    <col min="4613" max="4613" width="5.1640625" style="263" customWidth="1"/>
    <col min="4614" max="4614" width="12.1640625" style="263" customWidth="1"/>
    <col min="4615" max="4615" width="11.6640625" style="263" customWidth="1"/>
    <col min="4616" max="4616" width="13" style="263" customWidth="1"/>
    <col min="4617" max="4864" width="10.5" style="263"/>
    <col min="4865" max="4865" width="6.33203125" style="263" customWidth="1"/>
    <col min="4866" max="4866" width="7.6640625" style="263" customWidth="1"/>
    <col min="4867" max="4867" width="14.33203125" style="263" customWidth="1"/>
    <col min="4868" max="4868" width="52.1640625" style="263" customWidth="1"/>
    <col min="4869" max="4869" width="5.1640625" style="263" customWidth="1"/>
    <col min="4870" max="4870" width="12.1640625" style="263" customWidth="1"/>
    <col min="4871" max="4871" width="11.6640625" style="263" customWidth="1"/>
    <col min="4872" max="4872" width="13" style="263" customWidth="1"/>
    <col min="4873" max="5120" width="10.5" style="263"/>
    <col min="5121" max="5121" width="6.33203125" style="263" customWidth="1"/>
    <col min="5122" max="5122" width="7.6640625" style="263" customWidth="1"/>
    <col min="5123" max="5123" width="14.33203125" style="263" customWidth="1"/>
    <col min="5124" max="5124" width="52.1640625" style="263" customWidth="1"/>
    <col min="5125" max="5125" width="5.1640625" style="263" customWidth="1"/>
    <col min="5126" max="5126" width="12.1640625" style="263" customWidth="1"/>
    <col min="5127" max="5127" width="11.6640625" style="263" customWidth="1"/>
    <col min="5128" max="5128" width="13" style="263" customWidth="1"/>
    <col min="5129" max="5376" width="10.5" style="263"/>
    <col min="5377" max="5377" width="6.33203125" style="263" customWidth="1"/>
    <col min="5378" max="5378" width="7.6640625" style="263" customWidth="1"/>
    <col min="5379" max="5379" width="14.33203125" style="263" customWidth="1"/>
    <col min="5380" max="5380" width="52.1640625" style="263" customWidth="1"/>
    <col min="5381" max="5381" width="5.1640625" style="263" customWidth="1"/>
    <col min="5382" max="5382" width="12.1640625" style="263" customWidth="1"/>
    <col min="5383" max="5383" width="11.6640625" style="263" customWidth="1"/>
    <col min="5384" max="5384" width="13" style="263" customWidth="1"/>
    <col min="5385" max="5632" width="10.5" style="263"/>
    <col min="5633" max="5633" width="6.33203125" style="263" customWidth="1"/>
    <col min="5634" max="5634" width="7.6640625" style="263" customWidth="1"/>
    <col min="5635" max="5635" width="14.33203125" style="263" customWidth="1"/>
    <col min="5636" max="5636" width="52.1640625" style="263" customWidth="1"/>
    <col min="5637" max="5637" width="5.1640625" style="263" customWidth="1"/>
    <col min="5638" max="5638" width="12.1640625" style="263" customWidth="1"/>
    <col min="5639" max="5639" width="11.6640625" style="263" customWidth="1"/>
    <col min="5640" max="5640" width="13" style="263" customWidth="1"/>
    <col min="5641" max="5888" width="10.5" style="263"/>
    <col min="5889" max="5889" width="6.33203125" style="263" customWidth="1"/>
    <col min="5890" max="5890" width="7.6640625" style="263" customWidth="1"/>
    <col min="5891" max="5891" width="14.33203125" style="263" customWidth="1"/>
    <col min="5892" max="5892" width="52.1640625" style="263" customWidth="1"/>
    <col min="5893" max="5893" width="5.1640625" style="263" customWidth="1"/>
    <col min="5894" max="5894" width="12.1640625" style="263" customWidth="1"/>
    <col min="5895" max="5895" width="11.6640625" style="263" customWidth="1"/>
    <col min="5896" max="5896" width="13" style="263" customWidth="1"/>
    <col min="5897" max="6144" width="10.5" style="263"/>
    <col min="6145" max="6145" width="6.33203125" style="263" customWidth="1"/>
    <col min="6146" max="6146" width="7.6640625" style="263" customWidth="1"/>
    <col min="6147" max="6147" width="14.33203125" style="263" customWidth="1"/>
    <col min="6148" max="6148" width="52.1640625" style="263" customWidth="1"/>
    <col min="6149" max="6149" width="5.1640625" style="263" customWidth="1"/>
    <col min="6150" max="6150" width="12.1640625" style="263" customWidth="1"/>
    <col min="6151" max="6151" width="11.6640625" style="263" customWidth="1"/>
    <col min="6152" max="6152" width="13" style="263" customWidth="1"/>
    <col min="6153" max="6400" width="10.5" style="263"/>
    <col min="6401" max="6401" width="6.33203125" style="263" customWidth="1"/>
    <col min="6402" max="6402" width="7.6640625" style="263" customWidth="1"/>
    <col min="6403" max="6403" width="14.33203125" style="263" customWidth="1"/>
    <col min="6404" max="6404" width="52.1640625" style="263" customWidth="1"/>
    <col min="6405" max="6405" width="5.1640625" style="263" customWidth="1"/>
    <col min="6406" max="6406" width="12.1640625" style="263" customWidth="1"/>
    <col min="6407" max="6407" width="11.6640625" style="263" customWidth="1"/>
    <col min="6408" max="6408" width="13" style="263" customWidth="1"/>
    <col min="6409" max="6656" width="10.5" style="263"/>
    <col min="6657" max="6657" width="6.33203125" style="263" customWidth="1"/>
    <col min="6658" max="6658" width="7.6640625" style="263" customWidth="1"/>
    <col min="6659" max="6659" width="14.33203125" style="263" customWidth="1"/>
    <col min="6660" max="6660" width="52.1640625" style="263" customWidth="1"/>
    <col min="6661" max="6661" width="5.1640625" style="263" customWidth="1"/>
    <col min="6662" max="6662" width="12.1640625" style="263" customWidth="1"/>
    <col min="6663" max="6663" width="11.6640625" style="263" customWidth="1"/>
    <col min="6664" max="6664" width="13" style="263" customWidth="1"/>
    <col min="6665" max="6912" width="10.5" style="263"/>
    <col min="6913" max="6913" width="6.33203125" style="263" customWidth="1"/>
    <col min="6914" max="6914" width="7.6640625" style="263" customWidth="1"/>
    <col min="6915" max="6915" width="14.33203125" style="263" customWidth="1"/>
    <col min="6916" max="6916" width="52.1640625" style="263" customWidth="1"/>
    <col min="6917" max="6917" width="5.1640625" style="263" customWidth="1"/>
    <col min="6918" max="6918" width="12.1640625" style="263" customWidth="1"/>
    <col min="6919" max="6919" width="11.6640625" style="263" customWidth="1"/>
    <col min="6920" max="6920" width="13" style="263" customWidth="1"/>
    <col min="6921" max="7168" width="10.5" style="263"/>
    <col min="7169" max="7169" width="6.33203125" style="263" customWidth="1"/>
    <col min="7170" max="7170" width="7.6640625" style="263" customWidth="1"/>
    <col min="7171" max="7171" width="14.33203125" style="263" customWidth="1"/>
    <col min="7172" max="7172" width="52.1640625" style="263" customWidth="1"/>
    <col min="7173" max="7173" width="5.1640625" style="263" customWidth="1"/>
    <col min="7174" max="7174" width="12.1640625" style="263" customWidth="1"/>
    <col min="7175" max="7175" width="11.6640625" style="263" customWidth="1"/>
    <col min="7176" max="7176" width="13" style="263" customWidth="1"/>
    <col min="7177" max="7424" width="10.5" style="263"/>
    <col min="7425" max="7425" width="6.33203125" style="263" customWidth="1"/>
    <col min="7426" max="7426" width="7.6640625" style="263" customWidth="1"/>
    <col min="7427" max="7427" width="14.33203125" style="263" customWidth="1"/>
    <col min="7428" max="7428" width="52.1640625" style="263" customWidth="1"/>
    <col min="7429" max="7429" width="5.1640625" style="263" customWidth="1"/>
    <col min="7430" max="7430" width="12.1640625" style="263" customWidth="1"/>
    <col min="7431" max="7431" width="11.6640625" style="263" customWidth="1"/>
    <col min="7432" max="7432" width="13" style="263" customWidth="1"/>
    <col min="7433" max="7680" width="10.5" style="263"/>
    <col min="7681" max="7681" width="6.33203125" style="263" customWidth="1"/>
    <col min="7682" max="7682" width="7.6640625" style="263" customWidth="1"/>
    <col min="7683" max="7683" width="14.33203125" style="263" customWidth="1"/>
    <col min="7684" max="7684" width="52.1640625" style="263" customWidth="1"/>
    <col min="7685" max="7685" width="5.1640625" style="263" customWidth="1"/>
    <col min="7686" max="7686" width="12.1640625" style="263" customWidth="1"/>
    <col min="7687" max="7687" width="11.6640625" style="263" customWidth="1"/>
    <col min="7688" max="7688" width="13" style="263" customWidth="1"/>
    <col min="7689" max="7936" width="10.5" style="263"/>
    <col min="7937" max="7937" width="6.33203125" style="263" customWidth="1"/>
    <col min="7938" max="7938" width="7.6640625" style="263" customWidth="1"/>
    <col min="7939" max="7939" width="14.33203125" style="263" customWidth="1"/>
    <col min="7940" max="7940" width="52.1640625" style="263" customWidth="1"/>
    <col min="7941" max="7941" width="5.1640625" style="263" customWidth="1"/>
    <col min="7942" max="7942" width="12.1640625" style="263" customWidth="1"/>
    <col min="7943" max="7943" width="11.6640625" style="263" customWidth="1"/>
    <col min="7944" max="7944" width="13" style="263" customWidth="1"/>
    <col min="7945" max="8192" width="10.5" style="263"/>
    <col min="8193" max="8193" width="6.33203125" style="263" customWidth="1"/>
    <col min="8194" max="8194" width="7.6640625" style="263" customWidth="1"/>
    <col min="8195" max="8195" width="14.33203125" style="263" customWidth="1"/>
    <col min="8196" max="8196" width="52.1640625" style="263" customWidth="1"/>
    <col min="8197" max="8197" width="5.1640625" style="263" customWidth="1"/>
    <col min="8198" max="8198" width="12.1640625" style="263" customWidth="1"/>
    <col min="8199" max="8199" width="11.6640625" style="263" customWidth="1"/>
    <col min="8200" max="8200" width="13" style="263" customWidth="1"/>
    <col min="8201" max="8448" width="10.5" style="263"/>
    <col min="8449" max="8449" width="6.33203125" style="263" customWidth="1"/>
    <col min="8450" max="8450" width="7.6640625" style="263" customWidth="1"/>
    <col min="8451" max="8451" width="14.33203125" style="263" customWidth="1"/>
    <col min="8452" max="8452" width="52.1640625" style="263" customWidth="1"/>
    <col min="8453" max="8453" width="5.1640625" style="263" customWidth="1"/>
    <col min="8454" max="8454" width="12.1640625" style="263" customWidth="1"/>
    <col min="8455" max="8455" width="11.6640625" style="263" customWidth="1"/>
    <col min="8456" max="8456" width="13" style="263" customWidth="1"/>
    <col min="8457" max="8704" width="10.5" style="263"/>
    <col min="8705" max="8705" width="6.33203125" style="263" customWidth="1"/>
    <col min="8706" max="8706" width="7.6640625" style="263" customWidth="1"/>
    <col min="8707" max="8707" width="14.33203125" style="263" customWidth="1"/>
    <col min="8708" max="8708" width="52.1640625" style="263" customWidth="1"/>
    <col min="8709" max="8709" width="5.1640625" style="263" customWidth="1"/>
    <col min="8710" max="8710" width="12.1640625" style="263" customWidth="1"/>
    <col min="8711" max="8711" width="11.6640625" style="263" customWidth="1"/>
    <col min="8712" max="8712" width="13" style="263" customWidth="1"/>
    <col min="8713" max="8960" width="10.5" style="263"/>
    <col min="8961" max="8961" width="6.33203125" style="263" customWidth="1"/>
    <col min="8962" max="8962" width="7.6640625" style="263" customWidth="1"/>
    <col min="8963" max="8963" width="14.33203125" style="263" customWidth="1"/>
    <col min="8964" max="8964" width="52.1640625" style="263" customWidth="1"/>
    <col min="8965" max="8965" width="5.1640625" style="263" customWidth="1"/>
    <col min="8966" max="8966" width="12.1640625" style="263" customWidth="1"/>
    <col min="8967" max="8967" width="11.6640625" style="263" customWidth="1"/>
    <col min="8968" max="8968" width="13" style="263" customWidth="1"/>
    <col min="8969" max="9216" width="10.5" style="263"/>
    <col min="9217" max="9217" width="6.33203125" style="263" customWidth="1"/>
    <col min="9218" max="9218" width="7.6640625" style="263" customWidth="1"/>
    <col min="9219" max="9219" width="14.33203125" style="263" customWidth="1"/>
    <col min="9220" max="9220" width="52.1640625" style="263" customWidth="1"/>
    <col min="9221" max="9221" width="5.1640625" style="263" customWidth="1"/>
    <col min="9222" max="9222" width="12.1640625" style="263" customWidth="1"/>
    <col min="9223" max="9223" width="11.6640625" style="263" customWidth="1"/>
    <col min="9224" max="9224" width="13" style="263" customWidth="1"/>
    <col min="9225" max="9472" width="10.5" style="263"/>
    <col min="9473" max="9473" width="6.33203125" style="263" customWidth="1"/>
    <col min="9474" max="9474" width="7.6640625" style="263" customWidth="1"/>
    <col min="9475" max="9475" width="14.33203125" style="263" customWidth="1"/>
    <col min="9476" max="9476" width="52.1640625" style="263" customWidth="1"/>
    <col min="9477" max="9477" width="5.1640625" style="263" customWidth="1"/>
    <col min="9478" max="9478" width="12.1640625" style="263" customWidth="1"/>
    <col min="9479" max="9479" width="11.6640625" style="263" customWidth="1"/>
    <col min="9480" max="9480" width="13" style="263" customWidth="1"/>
    <col min="9481" max="9728" width="10.5" style="263"/>
    <col min="9729" max="9729" width="6.33203125" style="263" customWidth="1"/>
    <col min="9730" max="9730" width="7.6640625" style="263" customWidth="1"/>
    <col min="9731" max="9731" width="14.33203125" style="263" customWidth="1"/>
    <col min="9732" max="9732" width="52.1640625" style="263" customWidth="1"/>
    <col min="9733" max="9733" width="5.1640625" style="263" customWidth="1"/>
    <col min="9734" max="9734" width="12.1640625" style="263" customWidth="1"/>
    <col min="9735" max="9735" width="11.6640625" style="263" customWidth="1"/>
    <col min="9736" max="9736" width="13" style="263" customWidth="1"/>
    <col min="9737" max="9984" width="10.5" style="263"/>
    <col min="9985" max="9985" width="6.33203125" style="263" customWidth="1"/>
    <col min="9986" max="9986" width="7.6640625" style="263" customWidth="1"/>
    <col min="9987" max="9987" width="14.33203125" style="263" customWidth="1"/>
    <col min="9988" max="9988" width="52.1640625" style="263" customWidth="1"/>
    <col min="9989" max="9989" width="5.1640625" style="263" customWidth="1"/>
    <col min="9990" max="9990" width="12.1640625" style="263" customWidth="1"/>
    <col min="9991" max="9991" width="11.6640625" style="263" customWidth="1"/>
    <col min="9992" max="9992" width="13" style="263" customWidth="1"/>
    <col min="9993" max="10240" width="10.5" style="263"/>
    <col min="10241" max="10241" width="6.33203125" style="263" customWidth="1"/>
    <col min="10242" max="10242" width="7.6640625" style="263" customWidth="1"/>
    <col min="10243" max="10243" width="14.33203125" style="263" customWidth="1"/>
    <col min="10244" max="10244" width="52.1640625" style="263" customWidth="1"/>
    <col min="10245" max="10245" width="5.1640625" style="263" customWidth="1"/>
    <col min="10246" max="10246" width="12.1640625" style="263" customWidth="1"/>
    <col min="10247" max="10247" width="11.6640625" style="263" customWidth="1"/>
    <col min="10248" max="10248" width="13" style="263" customWidth="1"/>
    <col min="10249" max="10496" width="10.5" style="263"/>
    <col min="10497" max="10497" width="6.33203125" style="263" customWidth="1"/>
    <col min="10498" max="10498" width="7.6640625" style="263" customWidth="1"/>
    <col min="10499" max="10499" width="14.33203125" style="263" customWidth="1"/>
    <col min="10500" max="10500" width="52.1640625" style="263" customWidth="1"/>
    <col min="10501" max="10501" width="5.1640625" style="263" customWidth="1"/>
    <col min="10502" max="10502" width="12.1640625" style="263" customWidth="1"/>
    <col min="10503" max="10503" width="11.6640625" style="263" customWidth="1"/>
    <col min="10504" max="10504" width="13" style="263" customWidth="1"/>
    <col min="10505" max="10752" width="10.5" style="263"/>
    <col min="10753" max="10753" width="6.33203125" style="263" customWidth="1"/>
    <col min="10754" max="10754" width="7.6640625" style="263" customWidth="1"/>
    <col min="10755" max="10755" width="14.33203125" style="263" customWidth="1"/>
    <col min="10756" max="10756" width="52.1640625" style="263" customWidth="1"/>
    <col min="10757" max="10757" width="5.1640625" style="263" customWidth="1"/>
    <col min="10758" max="10758" width="12.1640625" style="263" customWidth="1"/>
    <col min="10759" max="10759" width="11.6640625" style="263" customWidth="1"/>
    <col min="10760" max="10760" width="13" style="263" customWidth="1"/>
    <col min="10761" max="11008" width="10.5" style="263"/>
    <col min="11009" max="11009" width="6.33203125" style="263" customWidth="1"/>
    <col min="11010" max="11010" width="7.6640625" style="263" customWidth="1"/>
    <col min="11011" max="11011" width="14.33203125" style="263" customWidth="1"/>
    <col min="11012" max="11012" width="52.1640625" style="263" customWidth="1"/>
    <col min="11013" max="11013" width="5.1640625" style="263" customWidth="1"/>
    <col min="11014" max="11014" width="12.1640625" style="263" customWidth="1"/>
    <col min="11015" max="11015" width="11.6640625" style="263" customWidth="1"/>
    <col min="11016" max="11016" width="13" style="263" customWidth="1"/>
    <col min="11017" max="11264" width="10.5" style="263"/>
    <col min="11265" max="11265" width="6.33203125" style="263" customWidth="1"/>
    <col min="11266" max="11266" width="7.6640625" style="263" customWidth="1"/>
    <col min="11267" max="11267" width="14.33203125" style="263" customWidth="1"/>
    <col min="11268" max="11268" width="52.1640625" style="263" customWidth="1"/>
    <col min="11269" max="11269" width="5.1640625" style="263" customWidth="1"/>
    <col min="11270" max="11270" width="12.1640625" style="263" customWidth="1"/>
    <col min="11271" max="11271" width="11.6640625" style="263" customWidth="1"/>
    <col min="11272" max="11272" width="13" style="263" customWidth="1"/>
    <col min="11273" max="11520" width="10.5" style="263"/>
    <col min="11521" max="11521" width="6.33203125" style="263" customWidth="1"/>
    <col min="11522" max="11522" width="7.6640625" style="263" customWidth="1"/>
    <col min="11523" max="11523" width="14.33203125" style="263" customWidth="1"/>
    <col min="11524" max="11524" width="52.1640625" style="263" customWidth="1"/>
    <col min="11525" max="11525" width="5.1640625" style="263" customWidth="1"/>
    <col min="11526" max="11526" width="12.1640625" style="263" customWidth="1"/>
    <col min="11527" max="11527" width="11.6640625" style="263" customWidth="1"/>
    <col min="11528" max="11528" width="13" style="263" customWidth="1"/>
    <col min="11529" max="11776" width="10.5" style="263"/>
    <col min="11777" max="11777" width="6.33203125" style="263" customWidth="1"/>
    <col min="11778" max="11778" width="7.6640625" style="263" customWidth="1"/>
    <col min="11779" max="11779" width="14.33203125" style="263" customWidth="1"/>
    <col min="11780" max="11780" width="52.1640625" style="263" customWidth="1"/>
    <col min="11781" max="11781" width="5.1640625" style="263" customWidth="1"/>
    <col min="11782" max="11782" width="12.1640625" style="263" customWidth="1"/>
    <col min="11783" max="11783" width="11.6640625" style="263" customWidth="1"/>
    <col min="11784" max="11784" width="13" style="263" customWidth="1"/>
    <col min="11785" max="12032" width="10.5" style="263"/>
    <col min="12033" max="12033" width="6.33203125" style="263" customWidth="1"/>
    <col min="12034" max="12034" width="7.6640625" style="263" customWidth="1"/>
    <col min="12035" max="12035" width="14.33203125" style="263" customWidth="1"/>
    <col min="12036" max="12036" width="52.1640625" style="263" customWidth="1"/>
    <col min="12037" max="12037" width="5.1640625" style="263" customWidth="1"/>
    <col min="12038" max="12038" width="12.1640625" style="263" customWidth="1"/>
    <col min="12039" max="12039" width="11.6640625" style="263" customWidth="1"/>
    <col min="12040" max="12040" width="13" style="263" customWidth="1"/>
    <col min="12041" max="12288" width="10.5" style="263"/>
    <col min="12289" max="12289" width="6.33203125" style="263" customWidth="1"/>
    <col min="12290" max="12290" width="7.6640625" style="263" customWidth="1"/>
    <col min="12291" max="12291" width="14.33203125" style="263" customWidth="1"/>
    <col min="12292" max="12292" width="52.1640625" style="263" customWidth="1"/>
    <col min="12293" max="12293" width="5.1640625" style="263" customWidth="1"/>
    <col min="12294" max="12294" width="12.1640625" style="263" customWidth="1"/>
    <col min="12295" max="12295" width="11.6640625" style="263" customWidth="1"/>
    <col min="12296" max="12296" width="13" style="263" customWidth="1"/>
    <col min="12297" max="12544" width="10.5" style="263"/>
    <col min="12545" max="12545" width="6.33203125" style="263" customWidth="1"/>
    <col min="12546" max="12546" width="7.6640625" style="263" customWidth="1"/>
    <col min="12547" max="12547" width="14.33203125" style="263" customWidth="1"/>
    <col min="12548" max="12548" width="52.1640625" style="263" customWidth="1"/>
    <col min="12549" max="12549" width="5.1640625" style="263" customWidth="1"/>
    <col min="12550" max="12550" width="12.1640625" style="263" customWidth="1"/>
    <col min="12551" max="12551" width="11.6640625" style="263" customWidth="1"/>
    <col min="12552" max="12552" width="13" style="263" customWidth="1"/>
    <col min="12553" max="12800" width="10.5" style="263"/>
    <col min="12801" max="12801" width="6.33203125" style="263" customWidth="1"/>
    <col min="12802" max="12802" width="7.6640625" style="263" customWidth="1"/>
    <col min="12803" max="12803" width="14.33203125" style="263" customWidth="1"/>
    <col min="12804" max="12804" width="52.1640625" style="263" customWidth="1"/>
    <col min="12805" max="12805" width="5.1640625" style="263" customWidth="1"/>
    <col min="12806" max="12806" width="12.1640625" style="263" customWidth="1"/>
    <col min="12807" max="12807" width="11.6640625" style="263" customWidth="1"/>
    <col min="12808" max="12808" width="13" style="263" customWidth="1"/>
    <col min="12809" max="13056" width="10.5" style="263"/>
    <col min="13057" max="13057" width="6.33203125" style="263" customWidth="1"/>
    <col min="13058" max="13058" width="7.6640625" style="263" customWidth="1"/>
    <col min="13059" max="13059" width="14.33203125" style="263" customWidth="1"/>
    <col min="13060" max="13060" width="52.1640625" style="263" customWidth="1"/>
    <col min="13061" max="13061" width="5.1640625" style="263" customWidth="1"/>
    <col min="13062" max="13062" width="12.1640625" style="263" customWidth="1"/>
    <col min="13063" max="13063" width="11.6640625" style="263" customWidth="1"/>
    <col min="13064" max="13064" width="13" style="263" customWidth="1"/>
    <col min="13065" max="13312" width="10.5" style="263"/>
    <col min="13313" max="13313" width="6.33203125" style="263" customWidth="1"/>
    <col min="13314" max="13314" width="7.6640625" style="263" customWidth="1"/>
    <col min="13315" max="13315" width="14.33203125" style="263" customWidth="1"/>
    <col min="13316" max="13316" width="52.1640625" style="263" customWidth="1"/>
    <col min="13317" max="13317" width="5.1640625" style="263" customWidth="1"/>
    <col min="13318" max="13318" width="12.1640625" style="263" customWidth="1"/>
    <col min="13319" max="13319" width="11.6640625" style="263" customWidth="1"/>
    <col min="13320" max="13320" width="13" style="263" customWidth="1"/>
    <col min="13321" max="13568" width="10.5" style="263"/>
    <col min="13569" max="13569" width="6.33203125" style="263" customWidth="1"/>
    <col min="13570" max="13570" width="7.6640625" style="263" customWidth="1"/>
    <col min="13571" max="13571" width="14.33203125" style="263" customWidth="1"/>
    <col min="13572" max="13572" width="52.1640625" style="263" customWidth="1"/>
    <col min="13573" max="13573" width="5.1640625" style="263" customWidth="1"/>
    <col min="13574" max="13574" width="12.1640625" style="263" customWidth="1"/>
    <col min="13575" max="13575" width="11.6640625" style="263" customWidth="1"/>
    <col min="13576" max="13576" width="13" style="263" customWidth="1"/>
    <col min="13577" max="13824" width="10.5" style="263"/>
    <col min="13825" max="13825" width="6.33203125" style="263" customWidth="1"/>
    <col min="13826" max="13826" width="7.6640625" style="263" customWidth="1"/>
    <col min="13827" max="13827" width="14.33203125" style="263" customWidth="1"/>
    <col min="13828" max="13828" width="52.1640625" style="263" customWidth="1"/>
    <col min="13829" max="13829" width="5.1640625" style="263" customWidth="1"/>
    <col min="13830" max="13830" width="12.1640625" style="263" customWidth="1"/>
    <col min="13831" max="13831" width="11.6640625" style="263" customWidth="1"/>
    <col min="13832" max="13832" width="13" style="263" customWidth="1"/>
    <col min="13833" max="14080" width="10.5" style="263"/>
    <col min="14081" max="14081" width="6.33203125" style="263" customWidth="1"/>
    <col min="14082" max="14082" width="7.6640625" style="263" customWidth="1"/>
    <col min="14083" max="14083" width="14.33203125" style="263" customWidth="1"/>
    <col min="14084" max="14084" width="52.1640625" style="263" customWidth="1"/>
    <col min="14085" max="14085" width="5.1640625" style="263" customWidth="1"/>
    <col min="14086" max="14086" width="12.1640625" style="263" customWidth="1"/>
    <col min="14087" max="14087" width="11.6640625" style="263" customWidth="1"/>
    <col min="14088" max="14088" width="13" style="263" customWidth="1"/>
    <col min="14089" max="14336" width="10.5" style="263"/>
    <col min="14337" max="14337" width="6.33203125" style="263" customWidth="1"/>
    <col min="14338" max="14338" width="7.6640625" style="263" customWidth="1"/>
    <col min="14339" max="14339" width="14.33203125" style="263" customWidth="1"/>
    <col min="14340" max="14340" width="52.1640625" style="263" customWidth="1"/>
    <col min="14341" max="14341" width="5.1640625" style="263" customWidth="1"/>
    <col min="14342" max="14342" width="12.1640625" style="263" customWidth="1"/>
    <col min="14343" max="14343" width="11.6640625" style="263" customWidth="1"/>
    <col min="14344" max="14344" width="13" style="263" customWidth="1"/>
    <col min="14345" max="14592" width="10.5" style="263"/>
    <col min="14593" max="14593" width="6.33203125" style="263" customWidth="1"/>
    <col min="14594" max="14594" width="7.6640625" style="263" customWidth="1"/>
    <col min="14595" max="14595" width="14.33203125" style="263" customWidth="1"/>
    <col min="14596" max="14596" width="52.1640625" style="263" customWidth="1"/>
    <col min="14597" max="14597" width="5.1640625" style="263" customWidth="1"/>
    <col min="14598" max="14598" width="12.1640625" style="263" customWidth="1"/>
    <col min="14599" max="14599" width="11.6640625" style="263" customWidth="1"/>
    <col min="14600" max="14600" width="13" style="263" customWidth="1"/>
    <col min="14601" max="14848" width="10.5" style="263"/>
    <col min="14849" max="14849" width="6.33203125" style="263" customWidth="1"/>
    <col min="14850" max="14850" width="7.6640625" style="263" customWidth="1"/>
    <col min="14851" max="14851" width="14.33203125" style="263" customWidth="1"/>
    <col min="14852" max="14852" width="52.1640625" style="263" customWidth="1"/>
    <col min="14853" max="14853" width="5.1640625" style="263" customWidth="1"/>
    <col min="14854" max="14854" width="12.1640625" style="263" customWidth="1"/>
    <col min="14855" max="14855" width="11.6640625" style="263" customWidth="1"/>
    <col min="14856" max="14856" width="13" style="263" customWidth="1"/>
    <col min="14857" max="15104" width="10.5" style="263"/>
    <col min="15105" max="15105" width="6.33203125" style="263" customWidth="1"/>
    <col min="15106" max="15106" width="7.6640625" style="263" customWidth="1"/>
    <col min="15107" max="15107" width="14.33203125" style="263" customWidth="1"/>
    <col min="15108" max="15108" width="52.1640625" style="263" customWidth="1"/>
    <col min="15109" max="15109" width="5.1640625" style="263" customWidth="1"/>
    <col min="15110" max="15110" width="12.1640625" style="263" customWidth="1"/>
    <col min="15111" max="15111" width="11.6640625" style="263" customWidth="1"/>
    <col min="15112" max="15112" width="13" style="263" customWidth="1"/>
    <col min="15113" max="15360" width="10.5" style="263"/>
    <col min="15361" max="15361" width="6.33203125" style="263" customWidth="1"/>
    <col min="15362" max="15362" width="7.6640625" style="263" customWidth="1"/>
    <col min="15363" max="15363" width="14.33203125" style="263" customWidth="1"/>
    <col min="15364" max="15364" width="52.1640625" style="263" customWidth="1"/>
    <col min="15365" max="15365" width="5.1640625" style="263" customWidth="1"/>
    <col min="15366" max="15366" width="12.1640625" style="263" customWidth="1"/>
    <col min="15367" max="15367" width="11.6640625" style="263" customWidth="1"/>
    <col min="15368" max="15368" width="13" style="263" customWidth="1"/>
    <col min="15369" max="15616" width="10.5" style="263"/>
    <col min="15617" max="15617" width="6.33203125" style="263" customWidth="1"/>
    <col min="15618" max="15618" width="7.6640625" style="263" customWidth="1"/>
    <col min="15619" max="15619" width="14.33203125" style="263" customWidth="1"/>
    <col min="15620" max="15620" width="52.1640625" style="263" customWidth="1"/>
    <col min="15621" max="15621" width="5.1640625" style="263" customWidth="1"/>
    <col min="15622" max="15622" width="12.1640625" style="263" customWidth="1"/>
    <col min="15623" max="15623" width="11.6640625" style="263" customWidth="1"/>
    <col min="15624" max="15624" width="13" style="263" customWidth="1"/>
    <col min="15625" max="15872" width="10.5" style="263"/>
    <col min="15873" max="15873" width="6.33203125" style="263" customWidth="1"/>
    <col min="15874" max="15874" width="7.6640625" style="263" customWidth="1"/>
    <col min="15875" max="15875" width="14.33203125" style="263" customWidth="1"/>
    <col min="15876" max="15876" width="52.1640625" style="263" customWidth="1"/>
    <col min="15877" max="15877" width="5.1640625" style="263" customWidth="1"/>
    <col min="15878" max="15878" width="12.1640625" style="263" customWidth="1"/>
    <col min="15879" max="15879" width="11.6640625" style="263" customWidth="1"/>
    <col min="15880" max="15880" width="13" style="263" customWidth="1"/>
    <col min="15881" max="16128" width="10.5" style="263"/>
    <col min="16129" max="16129" width="6.33203125" style="263" customWidth="1"/>
    <col min="16130" max="16130" width="7.6640625" style="263" customWidth="1"/>
    <col min="16131" max="16131" width="14.33203125" style="263" customWidth="1"/>
    <col min="16132" max="16132" width="52.1640625" style="263" customWidth="1"/>
    <col min="16133" max="16133" width="5.1640625" style="263" customWidth="1"/>
    <col min="16134" max="16134" width="12.1640625" style="263" customWidth="1"/>
    <col min="16135" max="16135" width="11.6640625" style="263" customWidth="1"/>
    <col min="16136" max="16136" width="13" style="263" customWidth="1"/>
    <col min="16137" max="16384" width="10.5" style="263"/>
  </cols>
  <sheetData>
    <row r="1" spans="1:8" s="220" customFormat="1" ht="19.5" customHeight="1">
      <c r="A1" s="216" t="s">
        <v>712</v>
      </c>
      <c r="B1" s="217"/>
      <c r="C1" s="217"/>
      <c r="D1" s="217"/>
      <c r="E1" s="218"/>
      <c r="F1" s="219"/>
      <c r="G1" s="217"/>
      <c r="H1" s="217"/>
    </row>
    <row r="2" spans="1:8" s="220" customFormat="1" ht="12.75" customHeight="1">
      <c r="A2" s="397" t="s">
        <v>713</v>
      </c>
      <c r="B2" s="398"/>
      <c r="C2" s="398"/>
      <c r="D2" s="398"/>
      <c r="E2" s="399"/>
      <c r="F2" s="219"/>
      <c r="G2" s="400"/>
      <c r="H2" s="400"/>
    </row>
    <row r="3" spans="1:8" s="220" customFormat="1" ht="12.75" customHeight="1">
      <c r="A3" s="397" t="s">
        <v>714</v>
      </c>
      <c r="B3" s="398"/>
      <c r="C3" s="398"/>
      <c r="D3" s="398"/>
      <c r="E3" s="401"/>
      <c r="F3" s="219"/>
      <c r="G3" s="400"/>
      <c r="H3" s="400"/>
    </row>
    <row r="4" spans="1:8" s="220" customFormat="1" ht="12.75" customHeight="1">
      <c r="A4" s="402"/>
      <c r="B4" s="402"/>
      <c r="C4" s="397"/>
      <c r="D4" s="398"/>
      <c r="E4" s="401"/>
      <c r="F4" s="219"/>
      <c r="G4" s="400"/>
      <c r="H4" s="400"/>
    </row>
    <row r="5" spans="1:8" s="220" customFormat="1" ht="12.75" customHeight="1">
      <c r="A5" s="398" t="s">
        <v>715</v>
      </c>
      <c r="B5" s="398"/>
      <c r="C5" s="398"/>
      <c r="D5" s="398"/>
      <c r="E5" s="401"/>
      <c r="F5" s="219"/>
      <c r="G5" s="400"/>
      <c r="H5" s="398" t="s">
        <v>1143</v>
      </c>
    </row>
    <row r="6" spans="1:8" s="220" customFormat="1" ht="6" customHeight="1" thickBot="1">
      <c r="A6" s="400"/>
      <c r="B6" s="400"/>
      <c r="C6" s="400"/>
      <c r="D6" s="400"/>
      <c r="E6" s="401"/>
      <c r="F6" s="219"/>
      <c r="G6" s="400"/>
      <c r="H6" s="400"/>
    </row>
    <row r="7" spans="1:8" s="220" customFormat="1" ht="34.5" customHeight="1" thickBot="1">
      <c r="A7" s="403" t="s">
        <v>716</v>
      </c>
      <c r="B7" s="404" t="s">
        <v>717</v>
      </c>
      <c r="C7" s="404" t="s">
        <v>718</v>
      </c>
      <c r="D7" s="404" t="s">
        <v>54</v>
      </c>
      <c r="E7" s="404" t="s">
        <v>107</v>
      </c>
      <c r="F7" s="221" t="s">
        <v>719</v>
      </c>
      <c r="G7" s="404" t="s">
        <v>720</v>
      </c>
      <c r="H7" s="404" t="s">
        <v>721</v>
      </c>
    </row>
    <row r="8" spans="1:8" s="220" customFormat="1" ht="13.5" customHeight="1" thickBot="1">
      <c r="A8" s="405" t="s">
        <v>80</v>
      </c>
      <c r="B8" s="406" t="s">
        <v>126</v>
      </c>
      <c r="C8" s="406" t="s">
        <v>131</v>
      </c>
      <c r="D8" s="406" t="s">
        <v>125</v>
      </c>
      <c r="E8" s="406" t="s">
        <v>136</v>
      </c>
      <c r="F8" s="221" t="s">
        <v>140</v>
      </c>
      <c r="G8" s="406" t="s">
        <v>144</v>
      </c>
      <c r="H8" s="406" t="s">
        <v>148</v>
      </c>
    </row>
    <row r="9" spans="1:8" s="220" customFormat="1" ht="4.5" customHeight="1">
      <c r="A9" s="400"/>
      <c r="B9" s="400"/>
      <c r="C9" s="400"/>
      <c r="D9" s="400"/>
      <c r="E9" s="401"/>
      <c r="F9" s="219"/>
      <c r="G9" s="400"/>
      <c r="H9" s="400"/>
    </row>
    <row r="10" spans="1:8" s="220" customFormat="1" ht="14.25" customHeight="1">
      <c r="A10" s="222"/>
      <c r="B10" s="223"/>
      <c r="C10" s="223" t="s">
        <v>117</v>
      </c>
      <c r="D10" s="223" t="s">
        <v>722</v>
      </c>
      <c r="E10" s="224"/>
      <c r="F10" s="225"/>
      <c r="G10" s="225"/>
      <c r="H10" s="225"/>
    </row>
    <row r="11" spans="1:8" s="220" customFormat="1" ht="27.75" customHeight="1" thickBot="1">
      <c r="A11" s="226"/>
      <c r="B11" s="227"/>
      <c r="C11" s="227" t="s">
        <v>80</v>
      </c>
      <c r="D11" s="227" t="s">
        <v>723</v>
      </c>
      <c r="E11" s="228"/>
      <c r="F11" s="229"/>
      <c r="G11" s="229"/>
      <c r="H11" s="229"/>
    </row>
    <row r="12" spans="1:8" s="220" customFormat="1" ht="24" customHeight="1">
      <c r="A12" s="230">
        <v>1</v>
      </c>
      <c r="B12" s="231" t="s">
        <v>724</v>
      </c>
      <c r="C12" s="308" t="s">
        <v>725</v>
      </c>
      <c r="D12" s="308" t="s">
        <v>726</v>
      </c>
      <c r="E12" s="309" t="s">
        <v>124</v>
      </c>
      <c r="F12" s="310">
        <v>16</v>
      </c>
      <c r="G12" s="232"/>
      <c r="H12" s="233"/>
    </row>
    <row r="13" spans="1:8" s="237" customFormat="1" ht="24" customHeight="1">
      <c r="A13" s="234">
        <v>2</v>
      </c>
      <c r="B13" s="235" t="s">
        <v>724</v>
      </c>
      <c r="C13" s="311" t="s">
        <v>727</v>
      </c>
      <c r="D13" s="311" t="s">
        <v>728</v>
      </c>
      <c r="E13" s="312" t="s">
        <v>290</v>
      </c>
      <c r="F13" s="313">
        <v>18</v>
      </c>
      <c r="G13" s="236"/>
      <c r="H13" s="236"/>
    </row>
    <row r="14" spans="1:8" s="237" customFormat="1" ht="24" customHeight="1">
      <c r="A14" s="234">
        <v>3</v>
      </c>
      <c r="B14" s="235" t="s">
        <v>724</v>
      </c>
      <c r="C14" s="311" t="s">
        <v>729</v>
      </c>
      <c r="D14" s="311" t="s">
        <v>730</v>
      </c>
      <c r="E14" s="312" t="s">
        <v>124</v>
      </c>
      <c r="F14" s="313">
        <v>16</v>
      </c>
      <c r="G14" s="236"/>
      <c r="H14" s="236"/>
    </row>
    <row r="15" spans="1:8" s="237" customFormat="1" ht="13.5" customHeight="1">
      <c r="A15" s="238"/>
      <c r="B15" s="239"/>
      <c r="C15" s="314"/>
      <c r="D15" s="314" t="s">
        <v>731</v>
      </c>
      <c r="E15" s="315"/>
      <c r="F15" s="316">
        <v>16</v>
      </c>
      <c r="G15" s="240"/>
      <c r="H15" s="240"/>
    </row>
    <row r="16" spans="1:8" s="237" customFormat="1" ht="24" customHeight="1">
      <c r="A16" s="234">
        <v>4</v>
      </c>
      <c r="B16" s="235" t="s">
        <v>724</v>
      </c>
      <c r="C16" s="311" t="s">
        <v>732</v>
      </c>
      <c r="D16" s="311" t="s">
        <v>733</v>
      </c>
      <c r="E16" s="312" t="s">
        <v>124</v>
      </c>
      <c r="F16" s="313">
        <v>16</v>
      </c>
      <c r="G16" s="236"/>
      <c r="H16" s="236"/>
    </row>
    <row r="17" spans="1:8" s="237" customFormat="1" ht="13.5" customHeight="1">
      <c r="A17" s="234">
        <v>5</v>
      </c>
      <c r="B17" s="235" t="s">
        <v>734</v>
      </c>
      <c r="C17" s="311" t="s">
        <v>735</v>
      </c>
      <c r="D17" s="311" t="s">
        <v>736</v>
      </c>
      <c r="E17" s="312" t="s">
        <v>151</v>
      </c>
      <c r="F17" s="313">
        <v>82</v>
      </c>
      <c r="G17" s="236"/>
      <c r="H17" s="236"/>
    </row>
    <row r="18" spans="1:8" s="237" customFormat="1" ht="13.5" customHeight="1">
      <c r="A18" s="238"/>
      <c r="B18" s="239"/>
      <c r="C18" s="314"/>
      <c r="D18" s="314" t="s">
        <v>737</v>
      </c>
      <c r="E18" s="315"/>
      <c r="F18" s="316">
        <v>82</v>
      </c>
      <c r="G18" s="240"/>
      <c r="H18" s="240"/>
    </row>
    <row r="19" spans="1:8" s="237" customFormat="1" ht="24" customHeight="1">
      <c r="A19" s="234">
        <v>6</v>
      </c>
      <c r="B19" s="235" t="s">
        <v>734</v>
      </c>
      <c r="C19" s="311" t="s">
        <v>738</v>
      </c>
      <c r="D19" s="311" t="s">
        <v>739</v>
      </c>
      <c r="E19" s="312" t="s">
        <v>151</v>
      </c>
      <c r="F19" s="313">
        <v>10</v>
      </c>
      <c r="G19" s="236"/>
      <c r="H19" s="236"/>
    </row>
    <row r="20" spans="1:8" s="237" customFormat="1" ht="13.5" customHeight="1">
      <c r="A20" s="238"/>
      <c r="B20" s="239"/>
      <c r="C20" s="314"/>
      <c r="D20" s="314" t="s">
        <v>740</v>
      </c>
      <c r="E20" s="315"/>
      <c r="F20" s="316">
        <v>10</v>
      </c>
      <c r="G20" s="240"/>
      <c r="H20" s="240"/>
    </row>
    <row r="21" spans="1:8" s="237" customFormat="1" ht="34.5" customHeight="1">
      <c r="A21" s="234">
        <v>7</v>
      </c>
      <c r="B21" s="235" t="s">
        <v>734</v>
      </c>
      <c r="C21" s="311" t="s">
        <v>741</v>
      </c>
      <c r="D21" s="311" t="s">
        <v>742</v>
      </c>
      <c r="E21" s="312" t="s">
        <v>151</v>
      </c>
      <c r="F21" s="313">
        <v>77</v>
      </c>
      <c r="G21" s="236"/>
      <c r="H21" s="236"/>
    </row>
    <row r="22" spans="1:8" s="237" customFormat="1" ht="13.5" customHeight="1">
      <c r="A22" s="238"/>
      <c r="B22" s="239"/>
      <c r="C22" s="314"/>
      <c r="D22" s="314" t="s">
        <v>743</v>
      </c>
      <c r="E22" s="315"/>
      <c r="F22" s="316">
        <v>77</v>
      </c>
      <c r="G22" s="240"/>
      <c r="H22" s="240"/>
    </row>
    <row r="23" spans="1:8" s="237" customFormat="1" ht="24" customHeight="1">
      <c r="A23" s="234">
        <v>8</v>
      </c>
      <c r="B23" s="235" t="s">
        <v>734</v>
      </c>
      <c r="C23" s="311" t="s">
        <v>744</v>
      </c>
      <c r="D23" s="311" t="s">
        <v>745</v>
      </c>
      <c r="E23" s="312" t="s">
        <v>151</v>
      </c>
      <c r="F23" s="313">
        <v>5</v>
      </c>
      <c r="G23" s="236"/>
      <c r="H23" s="236"/>
    </row>
    <row r="24" spans="1:8" s="237" customFormat="1" ht="24" customHeight="1">
      <c r="A24" s="234">
        <v>9</v>
      </c>
      <c r="B24" s="235" t="s">
        <v>734</v>
      </c>
      <c r="C24" s="311" t="s">
        <v>746</v>
      </c>
      <c r="D24" s="311" t="s">
        <v>747</v>
      </c>
      <c r="E24" s="312" t="s">
        <v>151</v>
      </c>
      <c r="F24" s="313">
        <v>5</v>
      </c>
      <c r="G24" s="236"/>
      <c r="H24" s="236"/>
    </row>
    <row r="25" spans="1:8" s="237" customFormat="1" ht="13.5" customHeight="1">
      <c r="A25" s="238"/>
      <c r="B25" s="239"/>
      <c r="C25" s="314"/>
      <c r="D25" s="314" t="s">
        <v>748</v>
      </c>
      <c r="E25" s="315"/>
      <c r="F25" s="316">
        <v>5</v>
      </c>
      <c r="G25" s="240"/>
      <c r="H25" s="240"/>
    </row>
    <row r="26" spans="1:8" s="237" customFormat="1" ht="24" customHeight="1">
      <c r="A26" s="234">
        <v>10</v>
      </c>
      <c r="B26" s="235" t="s">
        <v>734</v>
      </c>
      <c r="C26" s="311" t="s">
        <v>749</v>
      </c>
      <c r="D26" s="311" t="s">
        <v>750</v>
      </c>
      <c r="E26" s="312" t="s">
        <v>151</v>
      </c>
      <c r="F26" s="313">
        <v>77</v>
      </c>
      <c r="G26" s="236"/>
      <c r="H26" s="236"/>
    </row>
    <row r="27" spans="1:8" s="237" customFormat="1" ht="13.5" customHeight="1">
      <c r="A27" s="238"/>
      <c r="B27" s="239"/>
      <c r="C27" s="314"/>
      <c r="D27" s="314" t="s">
        <v>751</v>
      </c>
      <c r="E27" s="315"/>
      <c r="F27" s="316">
        <v>77</v>
      </c>
      <c r="G27" s="240"/>
      <c r="H27" s="240"/>
    </row>
    <row r="28" spans="1:8" s="237" customFormat="1" ht="21" customHeight="1">
      <c r="A28" s="241"/>
      <c r="B28" s="242"/>
      <c r="C28" s="317" t="s">
        <v>136</v>
      </c>
      <c r="D28" s="317" t="s">
        <v>752</v>
      </c>
      <c r="E28" s="318"/>
      <c r="F28" s="319"/>
      <c r="G28" s="243"/>
      <c r="H28" s="243"/>
    </row>
    <row r="29" spans="1:8" s="237" customFormat="1" ht="13.5" customHeight="1">
      <c r="A29" s="234">
        <v>11</v>
      </c>
      <c r="B29" s="235" t="s">
        <v>753</v>
      </c>
      <c r="C29" s="311" t="s">
        <v>696</v>
      </c>
      <c r="D29" s="311" t="s">
        <v>754</v>
      </c>
      <c r="E29" s="312" t="s">
        <v>124</v>
      </c>
      <c r="F29" s="313">
        <v>480</v>
      </c>
      <c r="G29" s="236"/>
      <c r="H29" s="236"/>
    </row>
    <row r="30" spans="1:8" s="237" customFormat="1" ht="24" customHeight="1">
      <c r="A30" s="238"/>
      <c r="B30" s="239"/>
      <c r="C30" s="314"/>
      <c r="D30" s="314" t="s">
        <v>755</v>
      </c>
      <c r="E30" s="315"/>
      <c r="F30" s="316">
        <v>480</v>
      </c>
      <c r="G30" s="240"/>
      <c r="H30" s="240"/>
    </row>
    <row r="31" spans="1:8" s="237" customFormat="1" ht="24" customHeight="1">
      <c r="A31" s="234">
        <v>12</v>
      </c>
      <c r="B31" s="235" t="s">
        <v>724</v>
      </c>
      <c r="C31" s="311" t="s">
        <v>756</v>
      </c>
      <c r="D31" s="311" t="s">
        <v>757</v>
      </c>
      <c r="E31" s="312" t="s">
        <v>124</v>
      </c>
      <c r="F31" s="313">
        <v>160</v>
      </c>
      <c r="G31" s="236"/>
      <c r="H31" s="236"/>
    </row>
    <row r="32" spans="1:8" s="237" customFormat="1" ht="13.5" customHeight="1">
      <c r="A32" s="238"/>
      <c r="B32" s="239"/>
      <c r="C32" s="314"/>
      <c r="D32" s="314" t="s">
        <v>758</v>
      </c>
      <c r="E32" s="315"/>
      <c r="F32" s="316">
        <v>160</v>
      </c>
      <c r="G32" s="240"/>
      <c r="H32" s="240"/>
    </row>
    <row r="33" spans="1:8" s="237" customFormat="1" ht="13.5" customHeight="1">
      <c r="A33" s="244">
        <v>13</v>
      </c>
      <c r="B33" s="245" t="s">
        <v>759</v>
      </c>
      <c r="C33" s="320" t="s">
        <v>760</v>
      </c>
      <c r="D33" s="320" t="s">
        <v>761</v>
      </c>
      <c r="E33" s="321" t="s">
        <v>197</v>
      </c>
      <c r="F33" s="322">
        <v>5.76</v>
      </c>
      <c r="G33" s="246"/>
      <c r="H33" s="246"/>
    </row>
    <row r="34" spans="1:8" s="237" customFormat="1" ht="13.5" customHeight="1">
      <c r="A34" s="238"/>
      <c r="B34" s="239"/>
      <c r="C34" s="314"/>
      <c r="D34" s="314" t="s">
        <v>762</v>
      </c>
      <c r="E34" s="315"/>
      <c r="F34" s="316">
        <v>5.76</v>
      </c>
      <c r="G34" s="240"/>
      <c r="H34" s="240"/>
    </row>
    <row r="35" spans="1:8" s="237" customFormat="1" ht="13.5" customHeight="1">
      <c r="A35" s="244">
        <v>14</v>
      </c>
      <c r="B35" s="245" t="s">
        <v>759</v>
      </c>
      <c r="C35" s="320" t="s">
        <v>763</v>
      </c>
      <c r="D35" s="320" t="s">
        <v>764</v>
      </c>
      <c r="E35" s="321" t="s">
        <v>197</v>
      </c>
      <c r="F35" s="322">
        <v>8.64</v>
      </c>
      <c r="G35" s="246"/>
      <c r="H35" s="246"/>
    </row>
    <row r="36" spans="1:8" s="237" customFormat="1" ht="13.5" customHeight="1">
      <c r="A36" s="238"/>
      <c r="B36" s="239"/>
      <c r="C36" s="314"/>
      <c r="D36" s="314" t="s">
        <v>765</v>
      </c>
      <c r="E36" s="315"/>
      <c r="F36" s="316">
        <v>8.64</v>
      </c>
      <c r="G36" s="240"/>
      <c r="H36" s="240"/>
    </row>
    <row r="37" spans="1:8" s="237" customFormat="1" ht="24" customHeight="1">
      <c r="A37" s="234">
        <v>15</v>
      </c>
      <c r="B37" s="235" t="s">
        <v>724</v>
      </c>
      <c r="C37" s="311" t="s">
        <v>766</v>
      </c>
      <c r="D37" s="311" t="s">
        <v>767</v>
      </c>
      <c r="E37" s="312" t="s">
        <v>124</v>
      </c>
      <c r="F37" s="313">
        <v>88</v>
      </c>
      <c r="G37" s="236"/>
      <c r="H37" s="236"/>
    </row>
    <row r="38" spans="1:8" s="237" customFormat="1" ht="13.5" customHeight="1">
      <c r="A38" s="238"/>
      <c r="B38" s="239"/>
      <c r="C38" s="314"/>
      <c r="D38" s="314" t="s">
        <v>768</v>
      </c>
      <c r="E38" s="315"/>
      <c r="F38" s="316">
        <v>88</v>
      </c>
      <c r="G38" s="240"/>
      <c r="H38" s="240"/>
    </row>
    <row r="39" spans="1:8" s="237" customFormat="1" ht="24" customHeight="1">
      <c r="A39" s="234">
        <v>16</v>
      </c>
      <c r="B39" s="235" t="s">
        <v>724</v>
      </c>
      <c r="C39" s="311" t="s">
        <v>769</v>
      </c>
      <c r="D39" s="311" t="s">
        <v>770</v>
      </c>
      <c r="E39" s="312" t="s">
        <v>124</v>
      </c>
      <c r="F39" s="313">
        <v>141.9</v>
      </c>
      <c r="G39" s="236"/>
      <c r="H39" s="236"/>
    </row>
    <row r="40" spans="1:8" s="237" customFormat="1" ht="13.5" customHeight="1">
      <c r="A40" s="238"/>
      <c r="B40" s="239"/>
      <c r="C40" s="314"/>
      <c r="D40" s="314" t="s">
        <v>771</v>
      </c>
      <c r="E40" s="315"/>
      <c r="F40" s="316">
        <v>141.9</v>
      </c>
      <c r="G40" s="240"/>
      <c r="H40" s="240"/>
    </row>
    <row r="41" spans="1:8" s="237" customFormat="1" ht="24" customHeight="1">
      <c r="A41" s="234">
        <v>17</v>
      </c>
      <c r="B41" s="235" t="s">
        <v>724</v>
      </c>
      <c r="C41" s="311" t="s">
        <v>772</v>
      </c>
      <c r="D41" s="311" t="s">
        <v>773</v>
      </c>
      <c r="E41" s="312" t="s">
        <v>124</v>
      </c>
      <c r="F41" s="313">
        <v>129</v>
      </c>
      <c r="G41" s="236"/>
      <c r="H41" s="236"/>
    </row>
    <row r="42" spans="1:8" s="237" customFormat="1" ht="13.5" customHeight="1">
      <c r="A42" s="244">
        <v>18</v>
      </c>
      <c r="B42" s="245" t="s">
        <v>774</v>
      </c>
      <c r="C42" s="320" t="s">
        <v>775</v>
      </c>
      <c r="D42" s="320" t="s">
        <v>776</v>
      </c>
      <c r="E42" s="321" t="s">
        <v>124</v>
      </c>
      <c r="F42" s="322">
        <v>130.29</v>
      </c>
      <c r="G42" s="246"/>
      <c r="H42" s="246"/>
    </row>
    <row r="43" spans="1:8" s="237" customFormat="1" ht="13.5" customHeight="1">
      <c r="A43" s="247"/>
      <c r="B43" s="248"/>
      <c r="C43" s="323"/>
      <c r="D43" s="323" t="s">
        <v>777</v>
      </c>
      <c r="E43" s="324"/>
      <c r="F43" s="325">
        <v>130.29</v>
      </c>
      <c r="G43" s="249"/>
      <c r="H43" s="249"/>
    </row>
    <row r="44" spans="1:8" s="237" customFormat="1" ht="21" customHeight="1">
      <c r="A44" s="241"/>
      <c r="B44" s="242"/>
      <c r="C44" s="317" t="s">
        <v>12</v>
      </c>
      <c r="D44" s="317" t="s">
        <v>778</v>
      </c>
      <c r="E44" s="318"/>
      <c r="F44" s="319"/>
      <c r="G44" s="243"/>
      <c r="H44" s="243"/>
    </row>
    <row r="45" spans="1:8" s="237" customFormat="1" ht="24" customHeight="1">
      <c r="A45" s="234">
        <v>19</v>
      </c>
      <c r="B45" s="235" t="s">
        <v>724</v>
      </c>
      <c r="C45" s="311" t="s">
        <v>779</v>
      </c>
      <c r="D45" s="311" t="s">
        <v>780</v>
      </c>
      <c r="E45" s="312" t="s">
        <v>290</v>
      </c>
      <c r="F45" s="313">
        <v>148</v>
      </c>
      <c r="G45" s="236"/>
      <c r="H45" s="236"/>
    </row>
    <row r="46" spans="1:8" s="237" customFormat="1" ht="13.5" customHeight="1">
      <c r="A46" s="238"/>
      <c r="B46" s="239"/>
      <c r="C46" s="314"/>
      <c r="D46" s="314" t="s">
        <v>781</v>
      </c>
      <c r="E46" s="315"/>
      <c r="F46" s="316">
        <v>148</v>
      </c>
      <c r="G46" s="240"/>
      <c r="H46" s="240"/>
    </row>
    <row r="47" spans="1:8" s="237" customFormat="1" ht="13.5" customHeight="1">
      <c r="A47" s="244">
        <v>20</v>
      </c>
      <c r="B47" s="245" t="s">
        <v>774</v>
      </c>
      <c r="C47" s="320" t="s">
        <v>782</v>
      </c>
      <c r="D47" s="320" t="s">
        <v>783</v>
      </c>
      <c r="E47" s="321" t="s">
        <v>297</v>
      </c>
      <c r="F47" s="322">
        <v>298.95999999999998</v>
      </c>
      <c r="G47" s="246"/>
      <c r="H47" s="246"/>
    </row>
    <row r="48" spans="1:8" s="237" customFormat="1" ht="13.5" customHeight="1">
      <c r="A48" s="247"/>
      <c r="B48" s="248"/>
      <c r="C48" s="323"/>
      <c r="D48" s="323" t="s">
        <v>784</v>
      </c>
      <c r="E48" s="324"/>
      <c r="F48" s="325">
        <v>298.95999999999998</v>
      </c>
      <c r="G48" s="249"/>
      <c r="H48" s="249"/>
    </row>
    <row r="49" spans="1:8" s="237" customFormat="1" ht="24" customHeight="1">
      <c r="A49" s="234">
        <v>21</v>
      </c>
      <c r="B49" s="235" t="s">
        <v>724</v>
      </c>
      <c r="C49" s="311" t="s">
        <v>785</v>
      </c>
      <c r="D49" s="311" t="s">
        <v>786</v>
      </c>
      <c r="E49" s="312" t="s">
        <v>290</v>
      </c>
      <c r="F49" s="313">
        <v>6</v>
      </c>
      <c r="G49" s="236"/>
      <c r="H49" s="236"/>
    </row>
    <row r="50" spans="1:8" s="237" customFormat="1" ht="13.5" customHeight="1">
      <c r="A50" s="238"/>
      <c r="B50" s="239"/>
      <c r="C50" s="314"/>
      <c r="D50" s="314" t="s">
        <v>787</v>
      </c>
      <c r="E50" s="315"/>
      <c r="F50" s="316">
        <v>6</v>
      </c>
      <c r="G50" s="240"/>
      <c r="H50" s="240"/>
    </row>
    <row r="51" spans="1:8" s="237" customFormat="1" ht="13.5" customHeight="1">
      <c r="A51" s="244">
        <v>22</v>
      </c>
      <c r="B51" s="245" t="s">
        <v>774</v>
      </c>
      <c r="C51" s="320" t="s">
        <v>788</v>
      </c>
      <c r="D51" s="320" t="s">
        <v>789</v>
      </c>
      <c r="E51" s="321" t="s">
        <v>297</v>
      </c>
      <c r="F51" s="322">
        <v>6.06</v>
      </c>
      <c r="G51" s="246"/>
      <c r="H51" s="246"/>
    </row>
    <row r="52" spans="1:8" s="237" customFormat="1" ht="13.5" customHeight="1">
      <c r="A52" s="247"/>
      <c r="B52" s="248"/>
      <c r="C52" s="323"/>
      <c r="D52" s="323" t="s">
        <v>790</v>
      </c>
      <c r="E52" s="324"/>
      <c r="F52" s="325">
        <v>6.06</v>
      </c>
      <c r="G52" s="249"/>
      <c r="H52" s="249"/>
    </row>
    <row r="53" spans="1:8" s="237" customFormat="1" ht="24" customHeight="1">
      <c r="A53" s="234">
        <v>23</v>
      </c>
      <c r="B53" s="235" t="s">
        <v>724</v>
      </c>
      <c r="C53" s="311" t="s">
        <v>791</v>
      </c>
      <c r="D53" s="311" t="s">
        <v>792</v>
      </c>
      <c r="E53" s="312" t="s">
        <v>151</v>
      </c>
      <c r="F53" s="313">
        <v>3.7679999999999998</v>
      </c>
      <c r="G53" s="236"/>
      <c r="H53" s="236"/>
    </row>
    <row r="54" spans="1:8" s="237" customFormat="1" ht="13.5" customHeight="1">
      <c r="A54" s="238"/>
      <c r="B54" s="239"/>
      <c r="C54" s="314"/>
      <c r="D54" s="314" t="s">
        <v>793</v>
      </c>
      <c r="E54" s="315"/>
      <c r="F54" s="316">
        <v>3.7679999999999998</v>
      </c>
      <c r="G54" s="240"/>
      <c r="H54" s="240"/>
    </row>
    <row r="55" spans="1:8" s="237" customFormat="1" ht="13.5" customHeight="1">
      <c r="A55" s="234">
        <v>24</v>
      </c>
      <c r="B55" s="235" t="s">
        <v>724</v>
      </c>
      <c r="C55" s="311" t="s">
        <v>794</v>
      </c>
      <c r="D55" s="311" t="s">
        <v>795</v>
      </c>
      <c r="E55" s="312" t="s">
        <v>290</v>
      </c>
      <c r="F55" s="313">
        <v>11</v>
      </c>
      <c r="G55" s="236"/>
      <c r="H55" s="236"/>
    </row>
    <row r="56" spans="1:8" s="237" customFormat="1" ht="13.5" customHeight="1">
      <c r="A56" s="244">
        <v>25</v>
      </c>
      <c r="B56" s="245" t="s">
        <v>796</v>
      </c>
      <c r="C56" s="320" t="s">
        <v>797</v>
      </c>
      <c r="D56" s="320" t="s">
        <v>798</v>
      </c>
      <c r="E56" s="321" t="s">
        <v>290</v>
      </c>
      <c r="F56" s="322">
        <v>12.1</v>
      </c>
      <c r="G56" s="246"/>
      <c r="H56" s="246"/>
    </row>
    <row r="57" spans="1:8" s="237" customFormat="1" ht="13.5" customHeight="1">
      <c r="A57" s="238"/>
      <c r="B57" s="239"/>
      <c r="C57" s="314"/>
      <c r="D57" s="314" t="s">
        <v>799</v>
      </c>
      <c r="E57" s="315"/>
      <c r="F57" s="316">
        <v>11</v>
      </c>
      <c r="G57" s="240"/>
      <c r="H57" s="240"/>
    </row>
    <row r="58" spans="1:8" s="237" customFormat="1" ht="13.5" customHeight="1">
      <c r="A58" s="234">
        <v>26</v>
      </c>
      <c r="B58" s="235" t="s">
        <v>724</v>
      </c>
      <c r="C58" s="311" t="s">
        <v>800</v>
      </c>
      <c r="D58" s="311" t="s">
        <v>801</v>
      </c>
      <c r="E58" s="312" t="s">
        <v>290</v>
      </c>
      <c r="F58" s="313">
        <v>11</v>
      </c>
      <c r="G58" s="236"/>
      <c r="H58" s="236"/>
    </row>
    <row r="59" spans="1:8" s="237" customFormat="1" ht="24" customHeight="1">
      <c r="A59" s="234">
        <v>27</v>
      </c>
      <c r="B59" s="235" t="s">
        <v>724</v>
      </c>
      <c r="C59" s="311" t="s">
        <v>802</v>
      </c>
      <c r="D59" s="311" t="s">
        <v>803</v>
      </c>
      <c r="E59" s="312" t="s">
        <v>290</v>
      </c>
      <c r="F59" s="313">
        <v>11</v>
      </c>
      <c r="G59" s="236"/>
      <c r="H59" s="236"/>
    </row>
    <row r="60" spans="1:8" s="237" customFormat="1" ht="13.5" customHeight="1">
      <c r="A60" s="234">
        <v>28</v>
      </c>
      <c r="B60" s="235" t="s">
        <v>724</v>
      </c>
      <c r="C60" s="311" t="s">
        <v>804</v>
      </c>
      <c r="D60" s="311" t="s">
        <v>805</v>
      </c>
      <c r="E60" s="312" t="s">
        <v>124</v>
      </c>
      <c r="F60" s="313">
        <v>209</v>
      </c>
      <c r="G60" s="236"/>
      <c r="H60" s="236"/>
    </row>
    <row r="61" spans="1:8" s="237" customFormat="1" ht="24" customHeight="1">
      <c r="A61" s="238"/>
      <c r="B61" s="239"/>
      <c r="C61" s="314"/>
      <c r="D61" s="314" t="s">
        <v>806</v>
      </c>
      <c r="E61" s="315"/>
      <c r="F61" s="316">
        <v>209</v>
      </c>
      <c r="G61" s="240"/>
      <c r="H61" s="240"/>
    </row>
    <row r="62" spans="1:8" s="237" customFormat="1" ht="13.5" customHeight="1">
      <c r="A62" s="244">
        <v>29</v>
      </c>
      <c r="B62" s="245" t="s">
        <v>807</v>
      </c>
      <c r="C62" s="320" t="s">
        <v>808</v>
      </c>
      <c r="D62" s="320" t="s">
        <v>809</v>
      </c>
      <c r="E62" s="321" t="s">
        <v>124</v>
      </c>
      <c r="F62" s="322">
        <v>229.9</v>
      </c>
      <c r="G62" s="246"/>
      <c r="H62" s="246"/>
    </row>
    <row r="63" spans="1:8" s="237" customFormat="1" ht="13.5" customHeight="1">
      <c r="A63" s="247"/>
      <c r="B63" s="248"/>
      <c r="C63" s="323"/>
      <c r="D63" s="323" t="s">
        <v>810</v>
      </c>
      <c r="E63" s="324"/>
      <c r="F63" s="325">
        <v>229.9</v>
      </c>
      <c r="G63" s="249"/>
      <c r="H63" s="249"/>
    </row>
    <row r="64" spans="1:8" s="237" customFormat="1" ht="24" customHeight="1">
      <c r="A64" s="234">
        <v>30</v>
      </c>
      <c r="B64" s="235" t="s">
        <v>724</v>
      </c>
      <c r="C64" s="311" t="s">
        <v>811</v>
      </c>
      <c r="D64" s="311" t="s">
        <v>812</v>
      </c>
      <c r="E64" s="312" t="s">
        <v>197</v>
      </c>
      <c r="F64" s="313">
        <v>15.938000000000001</v>
      </c>
      <c r="G64" s="236"/>
      <c r="H64" s="236"/>
    </row>
    <row r="65" spans="1:8" s="237" customFormat="1" ht="13.5" customHeight="1">
      <c r="A65" s="234">
        <v>31</v>
      </c>
      <c r="B65" s="235" t="s">
        <v>724</v>
      </c>
      <c r="C65" s="311" t="s">
        <v>813</v>
      </c>
      <c r="D65" s="311" t="s">
        <v>814</v>
      </c>
      <c r="E65" s="312" t="s">
        <v>197</v>
      </c>
      <c r="F65" s="313">
        <v>79.69</v>
      </c>
      <c r="G65" s="236"/>
      <c r="H65" s="236"/>
    </row>
    <row r="66" spans="1:8" s="237" customFormat="1" ht="24" customHeight="1">
      <c r="A66" s="234">
        <v>32</v>
      </c>
      <c r="B66" s="235" t="s">
        <v>724</v>
      </c>
      <c r="C66" s="311" t="s">
        <v>815</v>
      </c>
      <c r="D66" s="311" t="s">
        <v>816</v>
      </c>
      <c r="E66" s="312" t="s">
        <v>197</v>
      </c>
      <c r="F66" s="313">
        <v>15.938000000000001</v>
      </c>
      <c r="G66" s="236"/>
      <c r="H66" s="236"/>
    </row>
    <row r="67" spans="1:8" s="237" customFormat="1" ht="13.5" customHeight="1">
      <c r="A67" s="234">
        <v>33</v>
      </c>
      <c r="B67" s="235" t="s">
        <v>817</v>
      </c>
      <c r="C67" s="311" t="s">
        <v>818</v>
      </c>
      <c r="D67" s="311" t="s">
        <v>819</v>
      </c>
      <c r="E67" s="312" t="s">
        <v>197</v>
      </c>
      <c r="F67" s="313">
        <v>15.938000000000001</v>
      </c>
      <c r="G67" s="236"/>
      <c r="H67" s="236"/>
    </row>
    <row r="68" spans="1:8" s="237" customFormat="1" ht="13.5" customHeight="1">
      <c r="A68" s="234">
        <v>34</v>
      </c>
      <c r="B68" s="235" t="s">
        <v>817</v>
      </c>
      <c r="C68" s="311" t="s">
        <v>204</v>
      </c>
      <c r="D68" s="311" t="s">
        <v>820</v>
      </c>
      <c r="E68" s="312" t="s">
        <v>197</v>
      </c>
      <c r="F68" s="313">
        <v>14.37</v>
      </c>
      <c r="G68" s="236"/>
      <c r="H68" s="236"/>
    </row>
    <row r="69" spans="1:8" s="237" customFormat="1" ht="13.5" customHeight="1">
      <c r="A69" s="238"/>
      <c r="B69" s="239"/>
      <c r="C69" s="314"/>
      <c r="D69" s="314" t="s">
        <v>821</v>
      </c>
      <c r="E69" s="315"/>
      <c r="F69" s="316">
        <v>14.37</v>
      </c>
      <c r="G69" s="240"/>
      <c r="H69" s="240"/>
    </row>
    <row r="70" spans="1:8" s="237" customFormat="1" ht="24" customHeight="1">
      <c r="A70" s="234">
        <v>35</v>
      </c>
      <c r="B70" s="235" t="s">
        <v>817</v>
      </c>
      <c r="C70" s="311" t="s">
        <v>822</v>
      </c>
      <c r="D70" s="311" t="s">
        <v>823</v>
      </c>
      <c r="E70" s="312" t="s">
        <v>197</v>
      </c>
      <c r="F70" s="313">
        <v>1.5680000000000001</v>
      </c>
      <c r="G70" s="236"/>
      <c r="H70" s="236"/>
    </row>
    <row r="71" spans="1:8" s="237" customFormat="1" ht="13.5" customHeight="1">
      <c r="A71" s="238"/>
      <c r="B71" s="239"/>
      <c r="C71" s="314"/>
      <c r="D71" s="314" t="s">
        <v>824</v>
      </c>
      <c r="E71" s="315"/>
      <c r="F71" s="316">
        <v>1.5680000000000001</v>
      </c>
      <c r="G71" s="240"/>
      <c r="H71" s="240"/>
    </row>
    <row r="72" spans="1:8" s="237" customFormat="1" ht="21" customHeight="1">
      <c r="A72" s="241"/>
      <c r="B72" s="242"/>
      <c r="C72" s="317" t="s">
        <v>316</v>
      </c>
      <c r="D72" s="317" t="s">
        <v>825</v>
      </c>
      <c r="E72" s="318"/>
      <c r="F72" s="319"/>
      <c r="G72" s="243"/>
      <c r="H72" s="243"/>
    </row>
    <row r="73" spans="1:8" s="237" customFormat="1" ht="24" customHeight="1">
      <c r="A73" s="234">
        <v>36</v>
      </c>
      <c r="B73" s="235" t="s">
        <v>724</v>
      </c>
      <c r="C73" s="311" t="s">
        <v>826</v>
      </c>
      <c r="D73" s="311" t="s">
        <v>827</v>
      </c>
      <c r="E73" s="312" t="s">
        <v>197</v>
      </c>
      <c r="F73" s="313">
        <v>183.43899999999999</v>
      </c>
      <c r="G73" s="236"/>
      <c r="H73" s="236"/>
    </row>
    <row r="74" spans="1:8" s="237" customFormat="1" ht="21" customHeight="1">
      <c r="A74" s="250"/>
      <c r="B74" s="251"/>
      <c r="C74" s="251"/>
      <c r="D74" s="251" t="s">
        <v>828</v>
      </c>
      <c r="E74" s="252"/>
      <c r="F74" s="253"/>
      <c r="G74" s="253"/>
      <c r="H74" s="253"/>
    </row>
    <row r="75" spans="1:8" s="258" customFormat="1" ht="12" customHeight="1">
      <c r="A75" s="254"/>
      <c r="B75" s="255"/>
      <c r="C75" s="255"/>
      <c r="D75" s="255"/>
      <c r="E75" s="256"/>
      <c r="F75" s="257"/>
      <c r="G75" s="257"/>
      <c r="H75" s="257"/>
    </row>
    <row r="76" spans="1:8" s="258" customFormat="1" ht="12" customHeight="1">
      <c r="A76" s="254"/>
      <c r="B76" s="255"/>
      <c r="C76" s="255"/>
      <c r="D76" s="255"/>
      <c r="E76" s="256"/>
      <c r="F76" s="257"/>
      <c r="G76" s="257"/>
      <c r="H76" s="257"/>
    </row>
    <row r="77" spans="1:8" s="258" customFormat="1" ht="12" customHeight="1">
      <c r="A77" s="254"/>
      <c r="B77" s="255"/>
      <c r="C77" s="255"/>
      <c r="D77" s="255"/>
      <c r="E77" s="256"/>
      <c r="F77" s="257"/>
      <c r="G77" s="257"/>
      <c r="H77" s="257"/>
    </row>
    <row r="78" spans="1:8" s="258" customFormat="1" ht="12" customHeight="1">
      <c r="A78" s="254"/>
      <c r="B78" s="255"/>
      <c r="C78" s="255"/>
      <c r="D78" s="255"/>
      <c r="E78" s="256"/>
      <c r="F78" s="257"/>
      <c r="G78" s="257"/>
      <c r="H78" s="257"/>
    </row>
    <row r="79" spans="1:8" s="258" customFormat="1" ht="12" customHeight="1">
      <c r="A79" s="254"/>
      <c r="B79" s="255"/>
      <c r="C79" s="255"/>
      <c r="D79" s="255"/>
      <c r="E79" s="256"/>
      <c r="F79" s="257"/>
      <c r="G79" s="257"/>
      <c r="H79" s="257"/>
    </row>
    <row r="80" spans="1:8" s="258" customFormat="1" ht="12" customHeight="1">
      <c r="A80" s="254"/>
      <c r="B80" s="255"/>
      <c r="C80" s="255"/>
      <c r="D80" s="255"/>
      <c r="E80" s="256"/>
      <c r="F80" s="257"/>
      <c r="G80" s="257"/>
      <c r="H80" s="257"/>
    </row>
    <row r="81" spans="1:8" s="258" customFormat="1" ht="12" customHeight="1">
      <c r="A81" s="254"/>
      <c r="B81" s="255"/>
      <c r="C81" s="255"/>
      <c r="D81" s="255"/>
      <c r="E81" s="256"/>
      <c r="F81" s="257"/>
      <c r="G81" s="257"/>
      <c r="H81" s="257"/>
    </row>
    <row r="82" spans="1:8" s="258" customFormat="1" ht="12" customHeight="1">
      <c r="A82" s="254"/>
      <c r="B82" s="255"/>
      <c r="C82" s="255"/>
      <c r="D82" s="255"/>
      <c r="E82" s="256"/>
      <c r="F82" s="257"/>
      <c r="G82" s="257"/>
      <c r="H82" s="257"/>
    </row>
    <row r="83" spans="1:8" s="258" customFormat="1" ht="12" customHeight="1">
      <c r="A83" s="254"/>
      <c r="B83" s="255"/>
      <c r="C83" s="255"/>
      <c r="D83" s="255"/>
      <c r="E83" s="256"/>
      <c r="F83" s="257"/>
      <c r="G83" s="257"/>
      <c r="H83" s="257"/>
    </row>
    <row r="84" spans="1:8" s="258" customFormat="1" ht="12" customHeight="1">
      <c r="A84" s="254"/>
      <c r="B84" s="255"/>
      <c r="C84" s="255"/>
      <c r="D84" s="255"/>
      <c r="E84" s="256"/>
      <c r="F84" s="257"/>
      <c r="G84" s="257"/>
      <c r="H84" s="257"/>
    </row>
    <row r="85" spans="1:8" s="258" customFormat="1" ht="12" customHeight="1">
      <c r="A85" s="254"/>
      <c r="B85" s="255"/>
      <c r="C85" s="255"/>
      <c r="D85" s="255"/>
      <c r="E85" s="256"/>
      <c r="F85" s="257"/>
      <c r="G85" s="257"/>
      <c r="H85" s="257"/>
    </row>
    <row r="86" spans="1:8" s="258" customFormat="1" ht="12" customHeight="1">
      <c r="A86" s="254"/>
      <c r="B86" s="255"/>
      <c r="C86" s="255"/>
      <c r="D86" s="255"/>
      <c r="E86" s="256"/>
      <c r="F86" s="257"/>
      <c r="G86" s="257"/>
      <c r="H86" s="257"/>
    </row>
    <row r="87" spans="1:8" s="258" customFormat="1" ht="12" customHeight="1">
      <c r="A87" s="254"/>
      <c r="B87" s="255"/>
      <c r="C87" s="255"/>
      <c r="D87" s="255"/>
      <c r="E87" s="256"/>
      <c r="F87" s="257"/>
      <c r="G87" s="257"/>
      <c r="H87" s="257"/>
    </row>
    <row r="88" spans="1:8" s="258" customFormat="1" ht="12" customHeight="1">
      <c r="A88" s="254"/>
      <c r="B88" s="255"/>
      <c r="C88" s="255"/>
      <c r="D88" s="255"/>
      <c r="E88" s="256"/>
      <c r="F88" s="257"/>
      <c r="G88" s="257"/>
      <c r="H88" s="257"/>
    </row>
    <row r="89" spans="1:8" s="258" customFormat="1" ht="12" customHeight="1">
      <c r="A89" s="254"/>
      <c r="B89" s="255"/>
      <c r="C89" s="255"/>
      <c r="D89" s="255"/>
      <c r="E89" s="256"/>
      <c r="F89" s="257"/>
      <c r="G89" s="257"/>
      <c r="H89" s="257"/>
    </row>
  </sheetData>
  <sheetProtection algorithmName="SHA-512" hashValue="4mEVi6NFg0X7vNFzi4tkt607VN8lFb3NraUPlDxJ/Yv+B5AOMq7Jc9KfTXaSqEOa46o2RDfvZncVYxfRTCFi1g==" saltValue="1Mz9mKZ+x1Xuc2SYsC9wSw==" spinCount="100000" sheet="1" objects="1" scenarios="1"/>
  <mergeCells count="1"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0"/>
  <sheetViews>
    <sheetView showGridLines="0" topLeftCell="A80" workbookViewId="0">
      <selection activeCell="J115" sqref="J115"/>
    </sheetView>
  </sheetViews>
  <sheetFormatPr defaultRowHeight="11.25"/>
  <cols>
    <col min="1" max="1" width="8.33203125" style="187" customWidth="1"/>
    <col min="2" max="2" width="1.1640625" style="187" customWidth="1"/>
    <col min="3" max="3" width="4.1640625" style="187" customWidth="1"/>
    <col min="4" max="4" width="4.33203125" style="187" customWidth="1"/>
    <col min="5" max="5" width="17.1640625" style="187" customWidth="1"/>
    <col min="6" max="6" width="50.83203125" style="187" customWidth="1"/>
    <col min="7" max="7" width="7.5" style="187" customWidth="1"/>
    <col min="8" max="8" width="14" style="187" customWidth="1"/>
    <col min="9" max="9" width="15.83203125" style="187" customWidth="1"/>
    <col min="10" max="10" width="22.33203125" style="187" customWidth="1"/>
    <col min="11" max="11" width="22.33203125" style="187" hidden="1" customWidth="1"/>
    <col min="12" max="12" width="9.33203125" style="187" customWidth="1"/>
    <col min="13" max="13" width="10.83203125" style="187" hidden="1" customWidth="1"/>
    <col min="14" max="14" width="9.33203125" style="187"/>
    <col min="15" max="20" width="14.1640625" style="187" hidden="1" customWidth="1"/>
    <col min="21" max="21" width="16.33203125" style="187" hidden="1" customWidth="1"/>
    <col min="22" max="22" width="12.33203125" style="187" customWidth="1"/>
    <col min="23" max="23" width="16.33203125" style="187" customWidth="1"/>
    <col min="24" max="24" width="12.33203125" style="187" customWidth="1"/>
    <col min="25" max="25" width="15" style="187" customWidth="1"/>
    <col min="26" max="26" width="11" style="187" customWidth="1"/>
    <col min="27" max="27" width="15" style="187" customWidth="1"/>
    <col min="28" max="28" width="16.33203125" style="187" customWidth="1"/>
    <col min="29" max="29" width="11" style="187" customWidth="1"/>
    <col min="30" max="30" width="15" style="187" customWidth="1"/>
    <col min="31" max="31" width="16.33203125" style="187" customWidth="1"/>
    <col min="32" max="16384" width="9.33203125" style="187"/>
  </cols>
  <sheetData>
    <row r="2" spans="1:46" ht="36.950000000000003" customHeight="1">
      <c r="L2" s="340" t="s">
        <v>5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14" t="s">
        <v>829</v>
      </c>
    </row>
    <row r="3" spans="1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72</v>
      </c>
    </row>
    <row r="4" spans="1:46" ht="24.95" customHeight="1">
      <c r="B4" s="17"/>
      <c r="D4" s="18" t="s">
        <v>93</v>
      </c>
      <c r="L4" s="17"/>
      <c r="M4" s="91" t="s">
        <v>8</v>
      </c>
      <c r="AT4" s="14" t="s">
        <v>3</v>
      </c>
    </row>
    <row r="5" spans="1:46" ht="6.95" customHeight="1">
      <c r="B5" s="17"/>
      <c r="L5" s="17"/>
    </row>
    <row r="6" spans="1:46" ht="12" customHeight="1">
      <c r="B6" s="17"/>
      <c r="D6" s="191" t="s">
        <v>14</v>
      </c>
      <c r="L6" s="17"/>
    </row>
    <row r="7" spans="1:46" ht="16.5" customHeight="1">
      <c r="B7" s="17"/>
      <c r="E7" s="380" t="str">
        <f>'[2]Rekapitulácia stavby'!K6</f>
        <v>Oddychová zóna v areáli ŠD UKF Zobor</v>
      </c>
      <c r="F7" s="381"/>
      <c r="G7" s="381"/>
      <c r="H7" s="381"/>
      <c r="L7" s="17"/>
    </row>
    <row r="8" spans="1:46" s="2" customFormat="1" ht="12" customHeight="1">
      <c r="A8" s="192"/>
      <c r="B8" s="30"/>
      <c r="C8" s="192"/>
      <c r="D8" s="191" t="s">
        <v>94</v>
      </c>
      <c r="E8" s="192"/>
      <c r="F8" s="192"/>
      <c r="G8" s="192"/>
      <c r="H8" s="192"/>
      <c r="I8" s="192"/>
      <c r="J8" s="192"/>
      <c r="K8" s="192"/>
      <c r="L8" s="38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</row>
    <row r="9" spans="1:46" s="2" customFormat="1" ht="16.5" customHeight="1">
      <c r="A9" s="192"/>
      <c r="B9" s="30"/>
      <c r="C9" s="192"/>
      <c r="D9" s="192"/>
      <c r="E9" s="365" t="s">
        <v>830</v>
      </c>
      <c r="F9" s="379"/>
      <c r="G9" s="379"/>
      <c r="H9" s="379"/>
      <c r="I9" s="192"/>
      <c r="J9" s="192"/>
      <c r="K9" s="192"/>
      <c r="L9" s="38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</row>
    <row r="10" spans="1:46" s="2" customFormat="1">
      <c r="A10" s="192"/>
      <c r="B10" s="30"/>
      <c r="C10" s="192"/>
      <c r="D10" s="192"/>
      <c r="E10" s="192"/>
      <c r="F10" s="192"/>
      <c r="G10" s="192"/>
      <c r="H10" s="192"/>
      <c r="I10" s="192"/>
      <c r="J10" s="192"/>
      <c r="K10" s="192"/>
      <c r="L10" s="38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</row>
    <row r="11" spans="1:46" s="2" customFormat="1" ht="12" customHeight="1">
      <c r="A11" s="192"/>
      <c r="B11" s="30"/>
      <c r="C11" s="192"/>
      <c r="D11" s="191" t="s">
        <v>16</v>
      </c>
      <c r="E11" s="192"/>
      <c r="F11" s="186" t="s">
        <v>1</v>
      </c>
      <c r="G11" s="192"/>
      <c r="H11" s="192"/>
      <c r="I11" s="191" t="s">
        <v>17</v>
      </c>
      <c r="J11" s="186" t="s">
        <v>1</v>
      </c>
      <c r="K11" s="192"/>
      <c r="L11" s="38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</row>
    <row r="12" spans="1:46" s="2" customFormat="1" ht="12" customHeight="1">
      <c r="A12" s="192"/>
      <c r="B12" s="30"/>
      <c r="C12" s="192"/>
      <c r="D12" s="191" t="s">
        <v>18</v>
      </c>
      <c r="E12" s="192"/>
      <c r="F12" s="186" t="s">
        <v>469</v>
      </c>
      <c r="G12" s="192"/>
      <c r="H12" s="192"/>
      <c r="I12" s="191" t="s">
        <v>20</v>
      </c>
      <c r="J12" s="183" t="str">
        <f>'[2]Rekapitulácia stavby'!AN8</f>
        <v>25. 2. 2021</v>
      </c>
      <c r="K12" s="192"/>
      <c r="L12" s="38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</row>
    <row r="13" spans="1:46" s="2" customFormat="1" ht="10.9" customHeight="1">
      <c r="A13" s="192"/>
      <c r="B13" s="30"/>
      <c r="C13" s="192"/>
      <c r="D13" s="192"/>
      <c r="E13" s="192"/>
      <c r="F13" s="192"/>
      <c r="G13" s="192"/>
      <c r="H13" s="192"/>
      <c r="I13" s="192"/>
      <c r="J13" s="192"/>
      <c r="K13" s="192"/>
      <c r="L13" s="38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</row>
    <row r="14" spans="1:46" s="2" customFormat="1" ht="12" customHeight="1">
      <c r="A14" s="192"/>
      <c r="B14" s="30"/>
      <c r="C14" s="192"/>
      <c r="D14" s="191" t="s">
        <v>21</v>
      </c>
      <c r="E14" s="192"/>
      <c r="F14" s="192"/>
      <c r="G14" s="192"/>
      <c r="H14" s="192"/>
      <c r="I14" s="191" t="s">
        <v>22</v>
      </c>
      <c r="J14" s="186" t="str">
        <f>IF('[2]Rekapitulácia stavby'!AN10="","",'[2]Rekapitulácia stavby'!AN10)</f>
        <v/>
      </c>
      <c r="K14" s="192"/>
      <c r="L14" s="38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</row>
    <row r="15" spans="1:46" s="2" customFormat="1" ht="18" customHeight="1">
      <c r="A15" s="192"/>
      <c r="B15" s="30"/>
      <c r="C15" s="192"/>
      <c r="D15" s="192"/>
      <c r="E15" s="186" t="str">
        <f>IF('[2]Rekapitulácia stavby'!E11="","",'[2]Rekapitulácia stavby'!E11)</f>
        <v xml:space="preserve"> </v>
      </c>
      <c r="F15" s="192"/>
      <c r="G15" s="192"/>
      <c r="H15" s="192"/>
      <c r="I15" s="191" t="s">
        <v>24</v>
      </c>
      <c r="J15" s="186" t="str">
        <f>IF('[2]Rekapitulácia stavby'!AN11="","",'[2]Rekapitulácia stavby'!AN11)</f>
        <v/>
      </c>
      <c r="K15" s="192"/>
      <c r="L15" s="38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</row>
    <row r="16" spans="1:46" s="2" customFormat="1" ht="6.95" customHeight="1">
      <c r="A16" s="192"/>
      <c r="B16" s="30"/>
      <c r="C16" s="192"/>
      <c r="D16" s="192"/>
      <c r="E16" s="192"/>
      <c r="F16" s="192"/>
      <c r="G16" s="192"/>
      <c r="H16" s="192"/>
      <c r="I16" s="192"/>
      <c r="J16" s="192"/>
      <c r="K16" s="192"/>
      <c r="L16" s="38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</row>
    <row r="17" spans="1:31" s="2" customFormat="1" ht="12" customHeight="1">
      <c r="A17" s="192"/>
      <c r="B17" s="30"/>
      <c r="C17" s="192"/>
      <c r="D17" s="191" t="s">
        <v>25</v>
      </c>
      <c r="E17" s="192"/>
      <c r="F17" s="192"/>
      <c r="G17" s="192"/>
      <c r="H17" s="192"/>
      <c r="I17" s="191" t="s">
        <v>22</v>
      </c>
      <c r="J17" s="193" t="str">
        <f>'[2]Rekapitulácia stavby'!AN13</f>
        <v>Vyplň údaj</v>
      </c>
      <c r="K17" s="192"/>
      <c r="L17" s="38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</row>
    <row r="18" spans="1:31" s="2" customFormat="1" ht="18" customHeight="1">
      <c r="A18" s="192"/>
      <c r="B18" s="30"/>
      <c r="C18" s="192"/>
      <c r="D18" s="192"/>
      <c r="E18" s="382" t="str">
        <f>'[2]Rekapitulácia stavby'!E14</f>
        <v>Vyplň údaj</v>
      </c>
      <c r="F18" s="352"/>
      <c r="G18" s="352"/>
      <c r="H18" s="352"/>
      <c r="I18" s="191" t="s">
        <v>24</v>
      </c>
      <c r="J18" s="193" t="str">
        <f>'[2]Rekapitulácia stavby'!AN14</f>
        <v>Vyplň údaj</v>
      </c>
      <c r="K18" s="192"/>
      <c r="L18" s="38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</row>
    <row r="19" spans="1:31" s="2" customFormat="1" ht="6.95" customHeight="1">
      <c r="A19" s="192"/>
      <c r="B19" s="30"/>
      <c r="C19" s="192"/>
      <c r="D19" s="192"/>
      <c r="E19" s="192"/>
      <c r="F19" s="192"/>
      <c r="G19" s="192"/>
      <c r="H19" s="192"/>
      <c r="I19" s="192"/>
      <c r="J19" s="192"/>
      <c r="K19" s="192"/>
      <c r="L19" s="38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</row>
    <row r="20" spans="1:31" s="2" customFormat="1" ht="12" customHeight="1">
      <c r="A20" s="192"/>
      <c r="B20" s="30"/>
      <c r="C20" s="192"/>
      <c r="D20" s="191" t="s">
        <v>27</v>
      </c>
      <c r="E20" s="192"/>
      <c r="F20" s="192"/>
      <c r="G20" s="192"/>
      <c r="H20" s="192"/>
      <c r="I20" s="191" t="s">
        <v>22</v>
      </c>
      <c r="J20" s="186" t="s">
        <v>1</v>
      </c>
      <c r="K20" s="192"/>
      <c r="L20" s="38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</row>
    <row r="21" spans="1:31" s="2" customFormat="1" ht="18" customHeight="1">
      <c r="A21" s="192"/>
      <c r="B21" s="30"/>
      <c r="C21" s="192"/>
      <c r="D21" s="192"/>
      <c r="E21" s="186" t="s">
        <v>470</v>
      </c>
      <c r="F21" s="192"/>
      <c r="G21" s="192"/>
      <c r="H21" s="192"/>
      <c r="I21" s="191" t="s">
        <v>24</v>
      </c>
      <c r="J21" s="186" t="s">
        <v>1</v>
      </c>
      <c r="K21" s="192"/>
      <c r="L21" s="38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</row>
    <row r="22" spans="1:31" s="2" customFormat="1" ht="6.95" customHeight="1">
      <c r="A22" s="192"/>
      <c r="B22" s="30"/>
      <c r="C22" s="192"/>
      <c r="D22" s="192"/>
      <c r="E22" s="192"/>
      <c r="F22" s="192"/>
      <c r="G22" s="192"/>
      <c r="H22" s="192"/>
      <c r="I22" s="192"/>
      <c r="J22" s="192"/>
      <c r="K22" s="192"/>
      <c r="L22" s="38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</row>
    <row r="23" spans="1:31" s="2" customFormat="1" ht="12" customHeight="1">
      <c r="A23" s="192"/>
      <c r="B23" s="30"/>
      <c r="C23" s="192"/>
      <c r="D23" s="191" t="s">
        <v>30</v>
      </c>
      <c r="E23" s="192"/>
      <c r="F23" s="192"/>
      <c r="G23" s="192"/>
      <c r="H23" s="192"/>
      <c r="I23" s="191" t="s">
        <v>22</v>
      </c>
      <c r="J23" s="186" t="str">
        <f>IF('[2]Rekapitulácia stavby'!AN19="","",'[2]Rekapitulácia stavby'!AN19)</f>
        <v/>
      </c>
      <c r="K23" s="192"/>
      <c r="L23" s="38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</row>
    <row r="24" spans="1:31" s="2" customFormat="1" ht="18" customHeight="1">
      <c r="A24" s="192"/>
      <c r="B24" s="30"/>
      <c r="C24" s="192"/>
      <c r="D24" s="192"/>
      <c r="E24" s="186" t="str">
        <f>IF('[2]Rekapitulácia stavby'!E20="","",'[2]Rekapitulácia stavby'!E20)</f>
        <v xml:space="preserve"> </v>
      </c>
      <c r="F24" s="192"/>
      <c r="G24" s="192"/>
      <c r="H24" s="192"/>
      <c r="I24" s="191" t="s">
        <v>24</v>
      </c>
      <c r="J24" s="186" t="str">
        <f>IF('[2]Rekapitulácia stavby'!AN20="","",'[2]Rekapitulácia stavby'!AN20)</f>
        <v/>
      </c>
      <c r="K24" s="192"/>
      <c r="L24" s="38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</row>
    <row r="25" spans="1:31" s="2" customFormat="1" ht="6.95" customHeight="1">
      <c r="A25" s="192"/>
      <c r="B25" s="30"/>
      <c r="C25" s="192"/>
      <c r="D25" s="192"/>
      <c r="E25" s="192"/>
      <c r="F25" s="192"/>
      <c r="G25" s="192"/>
      <c r="H25" s="192"/>
      <c r="I25" s="192"/>
      <c r="J25" s="192"/>
      <c r="K25" s="192"/>
      <c r="L25" s="38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</row>
    <row r="26" spans="1:31" s="2" customFormat="1" ht="12" customHeight="1">
      <c r="A26" s="192"/>
      <c r="B26" s="30"/>
      <c r="C26" s="192"/>
      <c r="D26" s="191" t="s">
        <v>32</v>
      </c>
      <c r="E26" s="192"/>
      <c r="F26" s="192"/>
      <c r="G26" s="192"/>
      <c r="H26" s="192"/>
      <c r="I26" s="192"/>
      <c r="J26" s="192"/>
      <c r="K26" s="192"/>
      <c r="L26" s="38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</row>
    <row r="27" spans="1:31" s="8" customFormat="1" ht="16.5" customHeight="1">
      <c r="A27" s="94"/>
      <c r="B27" s="95"/>
      <c r="C27" s="94"/>
      <c r="D27" s="94"/>
      <c r="E27" s="356" t="s">
        <v>1</v>
      </c>
      <c r="F27" s="356"/>
      <c r="G27" s="356"/>
      <c r="H27" s="356"/>
      <c r="I27" s="94"/>
      <c r="J27" s="94"/>
      <c r="K27" s="94"/>
      <c r="L27" s="97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192"/>
      <c r="B28" s="30"/>
      <c r="C28" s="192"/>
      <c r="D28" s="192"/>
      <c r="E28" s="192"/>
      <c r="F28" s="192"/>
      <c r="G28" s="192"/>
      <c r="H28" s="192"/>
      <c r="I28" s="192"/>
      <c r="J28" s="192"/>
      <c r="K28" s="192"/>
      <c r="L28" s="38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</row>
    <row r="29" spans="1:31" s="2" customFormat="1" ht="6.95" customHeight="1">
      <c r="A29" s="192"/>
      <c r="B29" s="30"/>
      <c r="C29" s="192"/>
      <c r="D29" s="62"/>
      <c r="E29" s="62"/>
      <c r="F29" s="62"/>
      <c r="G29" s="62"/>
      <c r="H29" s="62"/>
      <c r="I29" s="62"/>
      <c r="J29" s="62"/>
      <c r="K29" s="62"/>
      <c r="L29" s="38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</row>
    <row r="30" spans="1:31" s="2" customFormat="1" ht="25.35" customHeight="1">
      <c r="A30" s="192"/>
      <c r="B30" s="30"/>
      <c r="C30" s="192"/>
      <c r="D30" s="99" t="s">
        <v>33</v>
      </c>
      <c r="E30" s="192"/>
      <c r="F30" s="192"/>
      <c r="G30" s="192"/>
      <c r="H30" s="192"/>
      <c r="I30" s="192"/>
      <c r="J30" s="185">
        <f>ROUND(J119, 2)</f>
        <v>0</v>
      </c>
      <c r="K30" s="192"/>
      <c r="L30" s="38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</row>
    <row r="31" spans="1:31" s="2" customFormat="1" ht="6.95" customHeight="1">
      <c r="A31" s="192"/>
      <c r="B31" s="30"/>
      <c r="C31" s="192"/>
      <c r="D31" s="62"/>
      <c r="E31" s="62"/>
      <c r="F31" s="62"/>
      <c r="G31" s="62"/>
      <c r="H31" s="62"/>
      <c r="I31" s="62"/>
      <c r="J31" s="62"/>
      <c r="K31" s="62"/>
      <c r="L31" s="38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</row>
    <row r="32" spans="1:31" s="2" customFormat="1" ht="14.45" customHeight="1">
      <c r="A32" s="192"/>
      <c r="B32" s="30"/>
      <c r="C32" s="192"/>
      <c r="D32" s="192"/>
      <c r="E32" s="192"/>
      <c r="F32" s="190" t="s">
        <v>35</v>
      </c>
      <c r="G32" s="192"/>
      <c r="H32" s="192"/>
      <c r="I32" s="190" t="s">
        <v>34</v>
      </c>
      <c r="J32" s="190" t="s">
        <v>36</v>
      </c>
      <c r="K32" s="192"/>
      <c r="L32" s="38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</row>
    <row r="33" spans="1:31" s="2" customFormat="1" ht="14.45" customHeight="1">
      <c r="A33" s="192"/>
      <c r="B33" s="30"/>
      <c r="C33" s="192"/>
      <c r="D33" s="101" t="s">
        <v>37</v>
      </c>
      <c r="E33" s="191" t="s">
        <v>38</v>
      </c>
      <c r="F33" s="102">
        <f>ROUND((SUM(BE119:BE149)),  2)</f>
        <v>0</v>
      </c>
      <c r="G33" s="192"/>
      <c r="H33" s="192"/>
      <c r="I33" s="194">
        <v>0.2</v>
      </c>
      <c r="J33" s="102">
        <f>ROUND(((SUM(BE119:BE149))*I33),  2)</f>
        <v>0</v>
      </c>
      <c r="K33" s="192"/>
      <c r="L33" s="38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</row>
    <row r="34" spans="1:31" s="2" customFormat="1" ht="14.45" customHeight="1">
      <c r="A34" s="192"/>
      <c r="B34" s="30"/>
      <c r="C34" s="192"/>
      <c r="D34" s="192"/>
      <c r="E34" s="191" t="s">
        <v>39</v>
      </c>
      <c r="F34" s="102">
        <f>ROUND((SUM(BF119:BF149)),  2)</f>
        <v>0</v>
      </c>
      <c r="G34" s="192"/>
      <c r="H34" s="192"/>
      <c r="I34" s="194">
        <v>0.2</v>
      </c>
      <c r="J34" s="102">
        <f>ROUND(((SUM(BF119:BF149))*I34),  2)</f>
        <v>0</v>
      </c>
      <c r="K34" s="192"/>
      <c r="L34" s="38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</row>
    <row r="35" spans="1:31" s="2" customFormat="1" ht="14.45" hidden="1" customHeight="1">
      <c r="A35" s="192"/>
      <c r="B35" s="30"/>
      <c r="C35" s="192"/>
      <c r="D35" s="192"/>
      <c r="E35" s="191" t="s">
        <v>40</v>
      </c>
      <c r="F35" s="102">
        <f>ROUND((SUM(BG119:BG149)),  2)</f>
        <v>0</v>
      </c>
      <c r="G35" s="192"/>
      <c r="H35" s="192"/>
      <c r="I35" s="194">
        <v>0.2</v>
      </c>
      <c r="J35" s="102">
        <f>0</f>
        <v>0</v>
      </c>
      <c r="K35" s="192"/>
      <c r="L35" s="38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</row>
    <row r="36" spans="1:31" s="2" customFormat="1" ht="14.45" hidden="1" customHeight="1">
      <c r="A36" s="192"/>
      <c r="B36" s="30"/>
      <c r="C36" s="192"/>
      <c r="D36" s="192"/>
      <c r="E36" s="191" t="s">
        <v>41</v>
      </c>
      <c r="F36" s="102">
        <f>ROUND((SUM(BH119:BH149)),  2)</f>
        <v>0</v>
      </c>
      <c r="G36" s="192"/>
      <c r="H36" s="192"/>
      <c r="I36" s="194">
        <v>0.2</v>
      </c>
      <c r="J36" s="102">
        <f>0</f>
        <v>0</v>
      </c>
      <c r="K36" s="192"/>
      <c r="L36" s="38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</row>
    <row r="37" spans="1:31" s="2" customFormat="1" ht="14.45" hidden="1" customHeight="1">
      <c r="A37" s="192"/>
      <c r="B37" s="30"/>
      <c r="C37" s="192"/>
      <c r="D37" s="192"/>
      <c r="E37" s="191" t="s">
        <v>42</v>
      </c>
      <c r="F37" s="102">
        <f>ROUND((SUM(BI119:BI149)),  2)</f>
        <v>0</v>
      </c>
      <c r="G37" s="192"/>
      <c r="H37" s="192"/>
      <c r="I37" s="194">
        <v>0</v>
      </c>
      <c r="J37" s="102">
        <f>0</f>
        <v>0</v>
      </c>
      <c r="K37" s="192"/>
      <c r="L37" s="38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</row>
    <row r="38" spans="1:31" s="2" customFormat="1" ht="6.95" customHeight="1">
      <c r="A38" s="192"/>
      <c r="B38" s="30"/>
      <c r="C38" s="192"/>
      <c r="D38" s="192"/>
      <c r="E38" s="192"/>
      <c r="F38" s="192"/>
      <c r="G38" s="192"/>
      <c r="H38" s="192"/>
      <c r="I38" s="192"/>
      <c r="J38" s="192"/>
      <c r="K38" s="192"/>
      <c r="L38" s="38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</row>
    <row r="39" spans="1:31" s="2" customFormat="1" ht="25.35" customHeight="1">
      <c r="A39" s="192"/>
      <c r="B39" s="30"/>
      <c r="C39" s="104"/>
      <c r="D39" s="105" t="s">
        <v>43</v>
      </c>
      <c r="E39" s="56"/>
      <c r="F39" s="56"/>
      <c r="G39" s="106" t="s">
        <v>44</v>
      </c>
      <c r="H39" s="107" t="s">
        <v>45</v>
      </c>
      <c r="I39" s="56"/>
      <c r="J39" s="109">
        <f>SUM(J30:J37)</f>
        <v>0</v>
      </c>
      <c r="K39" s="110"/>
      <c r="L39" s="38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</row>
    <row r="40" spans="1:31" s="2" customFormat="1" ht="14.45" customHeight="1">
      <c r="A40" s="192"/>
      <c r="B40" s="30"/>
      <c r="C40" s="192"/>
      <c r="D40" s="192"/>
      <c r="E40" s="192"/>
      <c r="F40" s="192"/>
      <c r="G40" s="192"/>
      <c r="H40" s="192"/>
      <c r="I40" s="192"/>
      <c r="J40" s="192"/>
      <c r="K40" s="192"/>
      <c r="L40" s="38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</row>
    <row r="41" spans="1:31" ht="14.45" customHeight="1">
      <c r="B41" s="17"/>
      <c r="L41" s="17"/>
    </row>
    <row r="42" spans="1:31" ht="14.45" customHeight="1">
      <c r="B42" s="17"/>
      <c r="L42" s="17"/>
    </row>
    <row r="43" spans="1:31" ht="14.45" customHeight="1">
      <c r="B43" s="17"/>
      <c r="L43" s="17"/>
    </row>
    <row r="44" spans="1:31" ht="14.45" customHeight="1">
      <c r="B44" s="17"/>
      <c r="L44" s="17"/>
    </row>
    <row r="45" spans="1:31" ht="14.45" customHeight="1">
      <c r="B45" s="17"/>
      <c r="L45" s="17"/>
    </row>
    <row r="46" spans="1:31" ht="14.45" customHeight="1">
      <c r="B46" s="17"/>
      <c r="L46" s="17"/>
    </row>
    <row r="47" spans="1:31" ht="14.45" customHeight="1">
      <c r="B47" s="17"/>
      <c r="L47" s="17"/>
    </row>
    <row r="48" spans="1:31" ht="14.45" customHeight="1">
      <c r="B48" s="17"/>
      <c r="L48" s="17"/>
    </row>
    <row r="49" spans="1:31" ht="14.45" customHeight="1">
      <c r="B49" s="17"/>
      <c r="L49" s="17"/>
    </row>
    <row r="50" spans="1:31" s="2" customFormat="1" ht="14.45" customHeight="1">
      <c r="B50" s="38"/>
      <c r="D50" s="39" t="s">
        <v>46</v>
      </c>
      <c r="E50" s="40"/>
      <c r="F50" s="40"/>
      <c r="G50" s="39" t="s">
        <v>47</v>
      </c>
      <c r="H50" s="40"/>
      <c r="I50" s="40"/>
      <c r="J50" s="40"/>
      <c r="K50" s="40"/>
      <c r="L50" s="3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192"/>
      <c r="B61" s="30"/>
      <c r="C61" s="192"/>
      <c r="D61" s="41" t="s">
        <v>48</v>
      </c>
      <c r="E61" s="189"/>
      <c r="F61" s="112" t="s">
        <v>49</v>
      </c>
      <c r="G61" s="41" t="s">
        <v>48</v>
      </c>
      <c r="H61" s="189"/>
      <c r="I61" s="189"/>
      <c r="J61" s="114" t="s">
        <v>49</v>
      </c>
      <c r="K61" s="189"/>
      <c r="L61" s="38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192"/>
      <c r="B65" s="30"/>
      <c r="C65" s="192"/>
      <c r="D65" s="39" t="s">
        <v>50</v>
      </c>
      <c r="E65" s="42"/>
      <c r="F65" s="42"/>
      <c r="G65" s="39" t="s">
        <v>51</v>
      </c>
      <c r="H65" s="42"/>
      <c r="I65" s="42"/>
      <c r="J65" s="42"/>
      <c r="K65" s="42"/>
      <c r="L65" s="38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192"/>
      <c r="B76" s="30"/>
      <c r="C76" s="192"/>
      <c r="D76" s="41" t="s">
        <v>48</v>
      </c>
      <c r="E76" s="189"/>
      <c r="F76" s="112" t="s">
        <v>49</v>
      </c>
      <c r="G76" s="41" t="s">
        <v>48</v>
      </c>
      <c r="H76" s="189"/>
      <c r="I76" s="189"/>
      <c r="J76" s="114" t="s">
        <v>49</v>
      </c>
      <c r="K76" s="189"/>
      <c r="L76" s="38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</row>
    <row r="77" spans="1:31" s="2" customFormat="1" ht="14.45" customHeight="1">
      <c r="A77" s="192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</row>
    <row r="81" spans="1:47" s="2" customFormat="1" ht="6.95" hidden="1" customHeight="1">
      <c r="A81" s="192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</row>
    <row r="82" spans="1:47" s="2" customFormat="1" ht="24.95" hidden="1" customHeight="1">
      <c r="A82" s="192"/>
      <c r="B82" s="30"/>
      <c r="C82" s="18" t="s">
        <v>96</v>
      </c>
      <c r="D82" s="192"/>
      <c r="E82" s="192"/>
      <c r="F82" s="192"/>
      <c r="G82" s="192"/>
      <c r="H82" s="192"/>
      <c r="I82" s="192"/>
      <c r="J82" s="192"/>
      <c r="K82" s="192"/>
      <c r="L82" s="38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</row>
    <row r="83" spans="1:47" s="2" customFormat="1" ht="6.95" hidden="1" customHeight="1">
      <c r="A83" s="192"/>
      <c r="B83" s="30"/>
      <c r="C83" s="192"/>
      <c r="D83" s="192"/>
      <c r="E83" s="192"/>
      <c r="F83" s="192"/>
      <c r="G83" s="192"/>
      <c r="H83" s="192"/>
      <c r="I83" s="192"/>
      <c r="J83" s="192"/>
      <c r="K83" s="192"/>
      <c r="L83" s="38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</row>
    <row r="84" spans="1:47" s="2" customFormat="1" ht="12" hidden="1" customHeight="1">
      <c r="A84" s="192"/>
      <c r="B84" s="30"/>
      <c r="C84" s="191" t="s">
        <v>14</v>
      </c>
      <c r="D84" s="192"/>
      <c r="E84" s="192"/>
      <c r="F84" s="192"/>
      <c r="G84" s="192"/>
      <c r="H84" s="192"/>
      <c r="I84" s="192"/>
      <c r="J84" s="192"/>
      <c r="K84" s="192"/>
      <c r="L84" s="38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</row>
    <row r="85" spans="1:47" s="2" customFormat="1" ht="16.5" hidden="1" customHeight="1">
      <c r="A85" s="192"/>
      <c r="B85" s="30"/>
      <c r="C85" s="192"/>
      <c r="D85" s="192"/>
      <c r="E85" s="380" t="str">
        <f>E7</f>
        <v>Oddychová zóna v areáli ŠD UKF Zobor</v>
      </c>
      <c r="F85" s="381"/>
      <c r="G85" s="381"/>
      <c r="H85" s="381"/>
      <c r="I85" s="192"/>
      <c r="J85" s="192"/>
      <c r="K85" s="192"/>
      <c r="L85" s="38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</row>
    <row r="86" spans="1:47" s="2" customFormat="1" ht="12" hidden="1" customHeight="1">
      <c r="A86" s="192"/>
      <c r="B86" s="30"/>
      <c r="C86" s="191" t="s">
        <v>94</v>
      </c>
      <c r="D86" s="192"/>
      <c r="E86" s="192"/>
      <c r="F86" s="192"/>
      <c r="G86" s="192"/>
      <c r="H86" s="192"/>
      <c r="I86" s="192"/>
      <c r="J86" s="192"/>
      <c r="K86" s="192"/>
      <c r="L86" s="38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</row>
    <row r="87" spans="1:47" s="2" customFormat="1" ht="16.5" hidden="1" customHeight="1">
      <c r="A87" s="192"/>
      <c r="B87" s="30"/>
      <c r="C87" s="192"/>
      <c r="D87" s="192"/>
      <c r="E87" s="365" t="str">
        <f>E9</f>
        <v>SO 4 - Architektúra - mobiliár</v>
      </c>
      <c r="F87" s="379"/>
      <c r="G87" s="379"/>
      <c r="H87" s="379"/>
      <c r="I87" s="192"/>
      <c r="J87" s="192"/>
      <c r="K87" s="192"/>
      <c r="L87" s="38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</row>
    <row r="88" spans="1:47" s="2" customFormat="1" ht="6.95" hidden="1" customHeight="1">
      <c r="A88" s="192"/>
      <c r="B88" s="30"/>
      <c r="C88" s="192"/>
      <c r="D88" s="192"/>
      <c r="E88" s="192"/>
      <c r="F88" s="192"/>
      <c r="G88" s="192"/>
      <c r="H88" s="192"/>
      <c r="I88" s="192"/>
      <c r="J88" s="192"/>
      <c r="K88" s="192"/>
      <c r="L88" s="38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</row>
    <row r="89" spans="1:47" s="2" customFormat="1" ht="12" hidden="1" customHeight="1">
      <c r="A89" s="192"/>
      <c r="B89" s="30"/>
      <c r="C89" s="191" t="s">
        <v>18</v>
      </c>
      <c r="D89" s="192"/>
      <c r="E89" s="192"/>
      <c r="F89" s="186" t="str">
        <f>F12</f>
        <v>Nitra</v>
      </c>
      <c r="G89" s="192"/>
      <c r="H89" s="192"/>
      <c r="I89" s="191" t="s">
        <v>20</v>
      </c>
      <c r="J89" s="183" t="str">
        <f>IF(J12="","",J12)</f>
        <v>25. 2. 2021</v>
      </c>
      <c r="K89" s="192"/>
      <c r="L89" s="38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</row>
    <row r="90" spans="1:47" s="2" customFormat="1" ht="6.95" hidden="1" customHeight="1">
      <c r="A90" s="192"/>
      <c r="B90" s="30"/>
      <c r="C90" s="192"/>
      <c r="D90" s="192"/>
      <c r="E90" s="192"/>
      <c r="F90" s="192"/>
      <c r="G90" s="192"/>
      <c r="H90" s="192"/>
      <c r="I90" s="192"/>
      <c r="J90" s="192"/>
      <c r="K90" s="192"/>
      <c r="L90" s="38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</row>
    <row r="91" spans="1:47" s="2" customFormat="1" ht="15.2" hidden="1" customHeight="1">
      <c r="A91" s="192"/>
      <c r="B91" s="30"/>
      <c r="C91" s="191" t="s">
        <v>21</v>
      </c>
      <c r="D91" s="192"/>
      <c r="E91" s="192"/>
      <c r="F91" s="186" t="str">
        <f>E15</f>
        <v xml:space="preserve"> </v>
      </c>
      <c r="G91" s="192"/>
      <c r="H91" s="192"/>
      <c r="I91" s="191" t="s">
        <v>27</v>
      </c>
      <c r="J91" s="188" t="str">
        <f>E21</f>
        <v>Rudbeckia</v>
      </c>
      <c r="K91" s="192"/>
      <c r="L91" s="38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</row>
    <row r="92" spans="1:47" s="2" customFormat="1" ht="15.2" hidden="1" customHeight="1">
      <c r="A92" s="192"/>
      <c r="B92" s="30"/>
      <c r="C92" s="191" t="s">
        <v>25</v>
      </c>
      <c r="D92" s="192"/>
      <c r="E92" s="192"/>
      <c r="F92" s="186" t="str">
        <f>IF(E18="","",E18)</f>
        <v>Vyplň údaj</v>
      </c>
      <c r="G92" s="192"/>
      <c r="H92" s="192"/>
      <c r="I92" s="191" t="s">
        <v>30</v>
      </c>
      <c r="J92" s="188" t="str">
        <f>E24</f>
        <v xml:space="preserve"> </v>
      </c>
      <c r="K92" s="192"/>
      <c r="L92" s="38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</row>
    <row r="93" spans="1:47" s="2" customFormat="1" ht="10.35" hidden="1" customHeight="1">
      <c r="A93" s="192"/>
      <c r="B93" s="30"/>
      <c r="C93" s="192"/>
      <c r="D93" s="192"/>
      <c r="E93" s="192"/>
      <c r="F93" s="192"/>
      <c r="G93" s="192"/>
      <c r="H93" s="192"/>
      <c r="I93" s="192"/>
      <c r="J93" s="192"/>
      <c r="K93" s="192"/>
      <c r="L93" s="38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</row>
    <row r="94" spans="1:47" s="2" customFormat="1" ht="29.25" hidden="1" customHeight="1">
      <c r="A94" s="192"/>
      <c r="B94" s="30"/>
      <c r="C94" s="118" t="s">
        <v>97</v>
      </c>
      <c r="D94" s="104"/>
      <c r="E94" s="104"/>
      <c r="F94" s="104"/>
      <c r="G94" s="104"/>
      <c r="H94" s="104"/>
      <c r="I94" s="104"/>
      <c r="J94" s="120" t="s">
        <v>98</v>
      </c>
      <c r="K94" s="104"/>
      <c r="L94" s="38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</row>
    <row r="95" spans="1:47" s="2" customFormat="1" ht="10.35" hidden="1" customHeight="1">
      <c r="A95" s="192"/>
      <c r="B95" s="30"/>
      <c r="C95" s="192"/>
      <c r="D95" s="192"/>
      <c r="E95" s="192"/>
      <c r="F95" s="192"/>
      <c r="G95" s="192"/>
      <c r="H95" s="192"/>
      <c r="I95" s="192"/>
      <c r="J95" s="192"/>
      <c r="K95" s="192"/>
      <c r="L95" s="38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</row>
    <row r="96" spans="1:47" s="2" customFormat="1" ht="22.9" hidden="1" customHeight="1">
      <c r="A96" s="192"/>
      <c r="B96" s="30"/>
      <c r="C96" s="121" t="s">
        <v>99</v>
      </c>
      <c r="D96" s="192"/>
      <c r="E96" s="192"/>
      <c r="F96" s="192"/>
      <c r="G96" s="192"/>
      <c r="H96" s="192"/>
      <c r="I96" s="192"/>
      <c r="J96" s="185">
        <f>J119</f>
        <v>0</v>
      </c>
      <c r="K96" s="192"/>
      <c r="L96" s="38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U96" s="14" t="s">
        <v>100</v>
      </c>
    </row>
    <row r="97" spans="1:31" s="9" customFormat="1" ht="24.95" hidden="1" customHeight="1">
      <c r="B97" s="122"/>
      <c r="D97" s="123" t="s">
        <v>471</v>
      </c>
      <c r="E97" s="124"/>
      <c r="F97" s="124"/>
      <c r="G97" s="124"/>
      <c r="H97" s="124"/>
      <c r="I97" s="124"/>
      <c r="J97" s="126">
        <f>J120</f>
        <v>0</v>
      </c>
      <c r="L97" s="122"/>
    </row>
    <row r="98" spans="1:31" s="10" customFormat="1" ht="19.899999999999999" hidden="1" customHeight="1">
      <c r="B98" s="127"/>
      <c r="D98" s="128" t="s">
        <v>831</v>
      </c>
      <c r="E98" s="129"/>
      <c r="F98" s="129"/>
      <c r="G98" s="129"/>
      <c r="H98" s="129"/>
      <c r="I98" s="129"/>
      <c r="J98" s="131">
        <f>J121</f>
        <v>0</v>
      </c>
      <c r="L98" s="127"/>
    </row>
    <row r="99" spans="1:31" s="10" customFormat="1" ht="19.899999999999999" hidden="1" customHeight="1">
      <c r="B99" s="127"/>
      <c r="D99" s="128" t="s">
        <v>832</v>
      </c>
      <c r="E99" s="129"/>
      <c r="F99" s="129"/>
      <c r="G99" s="129"/>
      <c r="H99" s="129"/>
      <c r="I99" s="129"/>
      <c r="J99" s="131">
        <f>J146</f>
        <v>0</v>
      </c>
      <c r="L99" s="127"/>
    </row>
    <row r="100" spans="1:31" s="2" customFormat="1" ht="21.75" hidden="1" customHeight="1">
      <c r="A100" s="192"/>
      <c r="B100" s="30"/>
      <c r="C100" s="192"/>
      <c r="D100" s="192"/>
      <c r="E100" s="192"/>
      <c r="F100" s="192"/>
      <c r="G100" s="192"/>
      <c r="H100" s="192"/>
      <c r="I100" s="192"/>
      <c r="J100" s="192"/>
      <c r="K100" s="192"/>
      <c r="L100" s="38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</row>
    <row r="101" spans="1:31" s="2" customFormat="1" ht="6.95" hidden="1" customHeight="1">
      <c r="A101" s="192"/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38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</row>
    <row r="102" spans="1:31" hidden="1"/>
    <row r="103" spans="1:31" hidden="1"/>
    <row r="104" spans="1:31" hidden="1"/>
    <row r="105" spans="1:31" s="2" customFormat="1" ht="6.95" customHeight="1">
      <c r="A105" s="192"/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38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</row>
    <row r="106" spans="1:31" s="2" customFormat="1" ht="24.95" customHeight="1">
      <c r="A106" s="192"/>
      <c r="B106" s="30"/>
      <c r="C106" s="18" t="s">
        <v>105</v>
      </c>
      <c r="D106" s="192"/>
      <c r="E106" s="192"/>
      <c r="F106" s="192"/>
      <c r="G106" s="192"/>
      <c r="H106" s="192"/>
      <c r="I106" s="192"/>
      <c r="J106" s="192"/>
      <c r="K106" s="192"/>
      <c r="L106" s="38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</row>
    <row r="107" spans="1:31" s="2" customFormat="1" ht="6.95" customHeight="1">
      <c r="A107" s="192"/>
      <c r="B107" s="30"/>
      <c r="C107" s="192"/>
      <c r="D107" s="192"/>
      <c r="E107" s="192"/>
      <c r="F107" s="192"/>
      <c r="G107" s="192"/>
      <c r="H107" s="192"/>
      <c r="I107" s="192"/>
      <c r="J107" s="192"/>
      <c r="K107" s="192"/>
      <c r="L107" s="38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</row>
    <row r="108" spans="1:31" s="2" customFormat="1" ht="12" customHeight="1">
      <c r="A108" s="192"/>
      <c r="B108" s="30"/>
      <c r="C108" s="191" t="s">
        <v>14</v>
      </c>
      <c r="D108" s="192"/>
      <c r="E108" s="192"/>
      <c r="F108" s="192"/>
      <c r="G108" s="192"/>
      <c r="H108" s="192"/>
      <c r="I108" s="192"/>
      <c r="J108" s="192"/>
      <c r="K108" s="192"/>
      <c r="L108" s="38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</row>
    <row r="109" spans="1:31" s="2" customFormat="1" ht="16.5" customHeight="1">
      <c r="A109" s="192"/>
      <c r="B109" s="30"/>
      <c r="C109" s="192"/>
      <c r="D109" s="92"/>
      <c r="E109" s="407" t="str">
        <f>E7</f>
        <v>Oddychová zóna v areáli ŠD UKF Zobor</v>
      </c>
      <c r="F109" s="408"/>
      <c r="G109" s="408"/>
      <c r="H109" s="408"/>
      <c r="I109" s="92"/>
      <c r="J109" s="92"/>
      <c r="K109" s="192"/>
      <c r="L109" s="38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</row>
    <row r="110" spans="1:31" s="2" customFormat="1" ht="12" customHeight="1">
      <c r="A110" s="192"/>
      <c r="B110" s="30"/>
      <c r="C110" s="191" t="s">
        <v>94</v>
      </c>
      <c r="D110" s="92"/>
      <c r="E110" s="92"/>
      <c r="F110" s="92"/>
      <c r="G110" s="92"/>
      <c r="H110" s="92"/>
      <c r="I110" s="92"/>
      <c r="J110" s="92"/>
      <c r="K110" s="192"/>
      <c r="L110" s="38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</row>
    <row r="111" spans="1:31" s="2" customFormat="1" ht="16.5" customHeight="1">
      <c r="A111" s="192"/>
      <c r="B111" s="30"/>
      <c r="C111" s="192"/>
      <c r="D111" s="92"/>
      <c r="E111" s="395" t="str">
        <f>E9</f>
        <v>SO 4 - Architektúra - mobiliár</v>
      </c>
      <c r="F111" s="396"/>
      <c r="G111" s="396"/>
      <c r="H111" s="396"/>
      <c r="I111" s="92"/>
      <c r="J111" s="92"/>
      <c r="K111" s="192"/>
      <c r="L111" s="38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</row>
    <row r="112" spans="1:31" s="2" customFormat="1" ht="6.95" customHeight="1">
      <c r="A112" s="192"/>
      <c r="B112" s="30"/>
      <c r="C112" s="192"/>
      <c r="D112" s="92"/>
      <c r="E112" s="92"/>
      <c r="F112" s="92"/>
      <c r="G112" s="92"/>
      <c r="H112" s="92"/>
      <c r="I112" s="92"/>
      <c r="J112" s="92"/>
      <c r="K112" s="192"/>
      <c r="L112" s="38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</row>
    <row r="113" spans="1:65" s="2" customFormat="1" ht="12" customHeight="1">
      <c r="A113" s="192"/>
      <c r="B113" s="30"/>
      <c r="C113" s="191" t="s">
        <v>18</v>
      </c>
      <c r="D113" s="92"/>
      <c r="E113" s="92"/>
      <c r="F113" s="384" t="str">
        <f>F12</f>
        <v>Nitra</v>
      </c>
      <c r="G113" s="92"/>
      <c r="H113" s="92"/>
      <c r="I113" s="93" t="s">
        <v>20</v>
      </c>
      <c r="J113" s="383"/>
      <c r="K113" s="192"/>
      <c r="L113" s="38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</row>
    <row r="114" spans="1:65" s="2" customFormat="1" ht="6.95" customHeight="1">
      <c r="A114" s="192"/>
      <c r="B114" s="30"/>
      <c r="C114" s="192"/>
      <c r="D114" s="92"/>
      <c r="E114" s="92"/>
      <c r="F114" s="92"/>
      <c r="G114" s="92"/>
      <c r="H114" s="92"/>
      <c r="I114" s="92"/>
      <c r="J114" s="92"/>
      <c r="K114" s="192"/>
      <c r="L114" s="38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</row>
    <row r="115" spans="1:65" s="2" customFormat="1" ht="15.2" customHeight="1">
      <c r="A115" s="192"/>
      <c r="B115" s="30"/>
      <c r="C115" s="191" t="s">
        <v>21</v>
      </c>
      <c r="D115" s="92"/>
      <c r="E115" s="92"/>
      <c r="F115" s="384" t="str">
        <f>E15</f>
        <v xml:space="preserve"> </v>
      </c>
      <c r="G115" s="92"/>
      <c r="H115" s="92"/>
      <c r="I115" s="93" t="s">
        <v>27</v>
      </c>
      <c r="J115" s="409"/>
      <c r="K115" s="192"/>
      <c r="L115" s="38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</row>
    <row r="116" spans="1:65" s="2" customFormat="1" ht="15.2" customHeight="1">
      <c r="A116" s="192"/>
      <c r="B116" s="30"/>
      <c r="C116" s="191" t="s">
        <v>25</v>
      </c>
      <c r="D116" s="92"/>
      <c r="E116" s="92"/>
      <c r="F116" s="384" t="str">
        <f>IF(E18="","",E18)</f>
        <v>Vyplň údaj</v>
      </c>
      <c r="G116" s="92"/>
      <c r="H116" s="92"/>
      <c r="I116" s="93" t="s">
        <v>30</v>
      </c>
      <c r="J116" s="409" t="str">
        <f>E24</f>
        <v xml:space="preserve"> </v>
      </c>
      <c r="K116" s="192"/>
      <c r="L116" s="38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</row>
    <row r="117" spans="1:65" s="2" customFormat="1" ht="10.35" customHeight="1">
      <c r="A117" s="192"/>
      <c r="B117" s="30"/>
      <c r="C117" s="192"/>
      <c r="D117" s="92"/>
      <c r="E117" s="92"/>
      <c r="F117" s="92"/>
      <c r="G117" s="92"/>
      <c r="H117" s="92"/>
      <c r="I117" s="92"/>
      <c r="J117" s="92"/>
      <c r="K117" s="192"/>
      <c r="L117" s="38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pans="1:65" s="11" customFormat="1" ht="29.25" customHeight="1">
      <c r="A118" s="132"/>
      <c r="B118" s="133"/>
      <c r="C118" s="134" t="s">
        <v>106</v>
      </c>
      <c r="D118" s="136" t="s">
        <v>57</v>
      </c>
      <c r="E118" s="136" t="s">
        <v>53</v>
      </c>
      <c r="F118" s="136" t="s">
        <v>54</v>
      </c>
      <c r="G118" s="136" t="s">
        <v>107</v>
      </c>
      <c r="H118" s="136" t="s">
        <v>108</v>
      </c>
      <c r="I118" s="136" t="s">
        <v>109</v>
      </c>
      <c r="J118" s="410" t="s">
        <v>98</v>
      </c>
      <c r="K118" s="138" t="s">
        <v>110</v>
      </c>
      <c r="L118" s="139"/>
      <c r="M118" s="58" t="s">
        <v>1</v>
      </c>
      <c r="N118" s="59" t="s">
        <v>37</v>
      </c>
      <c r="O118" s="59" t="s">
        <v>111</v>
      </c>
      <c r="P118" s="59" t="s">
        <v>112</v>
      </c>
      <c r="Q118" s="59" t="s">
        <v>113</v>
      </c>
      <c r="R118" s="59" t="s">
        <v>114</v>
      </c>
      <c r="S118" s="59" t="s">
        <v>115</v>
      </c>
      <c r="T118" s="60" t="s">
        <v>116</v>
      </c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</row>
    <row r="119" spans="1:65" s="2" customFormat="1" ht="22.9" customHeight="1">
      <c r="A119" s="192"/>
      <c r="B119" s="30"/>
      <c r="C119" s="65" t="s">
        <v>99</v>
      </c>
      <c r="D119" s="92"/>
      <c r="E119" s="92"/>
      <c r="F119" s="92"/>
      <c r="G119" s="92"/>
      <c r="H119" s="92"/>
      <c r="I119" s="92"/>
      <c r="J119" s="411">
        <f>BK119</f>
        <v>0</v>
      </c>
      <c r="K119" s="192"/>
      <c r="L119" s="30"/>
      <c r="M119" s="61"/>
      <c r="N119" s="52"/>
      <c r="O119" s="62"/>
      <c r="P119" s="141">
        <f>P120</f>
        <v>0</v>
      </c>
      <c r="Q119" s="62"/>
      <c r="R119" s="141">
        <f>R120</f>
        <v>0</v>
      </c>
      <c r="S119" s="62"/>
      <c r="T119" s="142">
        <f>T120</f>
        <v>0</v>
      </c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T119" s="14" t="s">
        <v>71</v>
      </c>
      <c r="AU119" s="14" t="s">
        <v>100</v>
      </c>
      <c r="BK119" s="196">
        <f>BK120</f>
        <v>0</v>
      </c>
    </row>
    <row r="120" spans="1:65" s="12" customFormat="1" ht="25.9" customHeight="1">
      <c r="B120" s="144"/>
      <c r="D120" s="412" t="s">
        <v>71</v>
      </c>
      <c r="E120" s="413" t="s">
        <v>117</v>
      </c>
      <c r="F120" s="413" t="s">
        <v>117</v>
      </c>
      <c r="G120" s="147"/>
      <c r="H120" s="147"/>
      <c r="I120" s="147"/>
      <c r="J120" s="414">
        <f>BK120</f>
        <v>0</v>
      </c>
      <c r="L120" s="144"/>
      <c r="M120" s="149"/>
      <c r="N120" s="150"/>
      <c r="O120" s="150"/>
      <c r="P120" s="151">
        <f>P121+P146</f>
        <v>0</v>
      </c>
      <c r="Q120" s="150"/>
      <c r="R120" s="151">
        <f>R121+R146</f>
        <v>0</v>
      </c>
      <c r="S120" s="150"/>
      <c r="T120" s="152">
        <f>T121+T146</f>
        <v>0</v>
      </c>
      <c r="AR120" s="145" t="s">
        <v>80</v>
      </c>
      <c r="AT120" s="153" t="s">
        <v>71</v>
      </c>
      <c r="AU120" s="153" t="s">
        <v>72</v>
      </c>
      <c r="AY120" s="145" t="s">
        <v>119</v>
      </c>
      <c r="BK120" s="198">
        <f>BK121+BK146</f>
        <v>0</v>
      </c>
    </row>
    <row r="121" spans="1:65" s="12" customFormat="1" ht="22.9" customHeight="1">
      <c r="B121" s="144"/>
      <c r="D121" s="145" t="s">
        <v>71</v>
      </c>
      <c r="E121" s="155" t="s">
        <v>477</v>
      </c>
      <c r="F121" s="155" t="s">
        <v>833</v>
      </c>
      <c r="I121" s="147"/>
      <c r="J121" s="199">
        <f>BK121</f>
        <v>0</v>
      </c>
      <c r="L121" s="144"/>
      <c r="M121" s="149"/>
      <c r="N121" s="150"/>
      <c r="O121" s="150"/>
      <c r="P121" s="151">
        <f>SUM(P122:P145)</f>
        <v>0</v>
      </c>
      <c r="Q121" s="150"/>
      <c r="R121" s="151">
        <f>SUM(R122:R145)</f>
        <v>0</v>
      </c>
      <c r="S121" s="150"/>
      <c r="T121" s="152">
        <f>SUM(T122:T145)</f>
        <v>0</v>
      </c>
      <c r="AR121" s="145" t="s">
        <v>80</v>
      </c>
      <c r="AT121" s="153" t="s">
        <v>71</v>
      </c>
      <c r="AU121" s="153" t="s">
        <v>80</v>
      </c>
      <c r="AY121" s="145" t="s">
        <v>119</v>
      </c>
      <c r="BK121" s="198">
        <f>SUM(BK122:BK145)</f>
        <v>0</v>
      </c>
    </row>
    <row r="122" spans="1:65" s="2" customFormat="1" ht="16.5" customHeight="1">
      <c r="A122" s="192"/>
      <c r="B122" s="157"/>
      <c r="C122" s="174" t="s">
        <v>80</v>
      </c>
      <c r="D122" s="174" t="s">
        <v>300</v>
      </c>
      <c r="E122" s="304" t="s">
        <v>834</v>
      </c>
      <c r="F122" s="305" t="s">
        <v>1135</v>
      </c>
      <c r="G122" s="306" t="s">
        <v>297</v>
      </c>
      <c r="H122" s="307">
        <v>3</v>
      </c>
      <c r="I122" s="215"/>
      <c r="J122" s="175">
        <f t="shared" ref="J122:J145" si="0">ROUND(I122*H122,3)</f>
        <v>0</v>
      </c>
      <c r="K122" s="178"/>
      <c r="L122" s="179"/>
      <c r="M122" s="180" t="s">
        <v>1</v>
      </c>
      <c r="N122" s="181"/>
      <c r="O122" s="54"/>
      <c r="P122" s="165">
        <f t="shared" ref="P122:P145" si="1">O122*H122</f>
        <v>0</v>
      </c>
      <c r="Q122" s="165">
        <v>0</v>
      </c>
      <c r="R122" s="165">
        <f t="shared" ref="R122:R145" si="2">Q122*H122</f>
        <v>0</v>
      </c>
      <c r="S122" s="165">
        <v>0</v>
      </c>
      <c r="T122" s="166">
        <f t="shared" ref="T122:T145" si="3">S122*H122</f>
        <v>0</v>
      </c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R122" s="167" t="s">
        <v>148</v>
      </c>
      <c r="AT122" s="167" t="s">
        <v>300</v>
      </c>
      <c r="AU122" s="167" t="s">
        <v>126</v>
      </c>
      <c r="AY122" s="14" t="s">
        <v>119</v>
      </c>
      <c r="BE122" s="168">
        <f t="shared" ref="BE122:BE145" si="4">IF(N122="základná",J122,0)</f>
        <v>0</v>
      </c>
      <c r="BF122" s="168">
        <f t="shared" ref="BF122:BF145" si="5">IF(N122="znížená",J122,0)</f>
        <v>0</v>
      </c>
      <c r="BG122" s="168">
        <f t="shared" ref="BG122:BG145" si="6">IF(N122="zákl. prenesená",J122,0)</f>
        <v>0</v>
      </c>
      <c r="BH122" s="168">
        <f t="shared" ref="BH122:BH145" si="7">IF(N122="zníž. prenesená",J122,0)</f>
        <v>0</v>
      </c>
      <c r="BI122" s="168">
        <f t="shared" ref="BI122:BI145" si="8">IF(N122="nulová",J122,0)</f>
        <v>0</v>
      </c>
      <c r="BJ122" s="14" t="s">
        <v>126</v>
      </c>
      <c r="BK122" s="200">
        <f t="shared" ref="BK122:BK145" si="9">ROUND(I122*H122,3)</f>
        <v>0</v>
      </c>
      <c r="BL122" s="14" t="s">
        <v>125</v>
      </c>
      <c r="BM122" s="167" t="s">
        <v>835</v>
      </c>
    </row>
    <row r="123" spans="1:65" s="2" customFormat="1" ht="16.5" customHeight="1">
      <c r="A123" s="192"/>
      <c r="B123" s="157"/>
      <c r="C123" s="174" t="s">
        <v>126</v>
      </c>
      <c r="D123" s="174" t="s">
        <v>300</v>
      </c>
      <c r="E123" s="304" t="s">
        <v>836</v>
      </c>
      <c r="F123" s="305" t="s">
        <v>837</v>
      </c>
      <c r="G123" s="306" t="s">
        <v>297</v>
      </c>
      <c r="H123" s="307">
        <v>3</v>
      </c>
      <c r="I123" s="215"/>
      <c r="J123" s="175">
        <f t="shared" si="0"/>
        <v>0</v>
      </c>
      <c r="K123" s="178"/>
      <c r="L123" s="179"/>
      <c r="M123" s="180" t="s">
        <v>1</v>
      </c>
      <c r="N123" s="181"/>
      <c r="O123" s="54"/>
      <c r="P123" s="165">
        <f t="shared" si="1"/>
        <v>0</v>
      </c>
      <c r="Q123" s="165">
        <v>0</v>
      </c>
      <c r="R123" s="165">
        <f t="shared" si="2"/>
        <v>0</v>
      </c>
      <c r="S123" s="165">
        <v>0</v>
      </c>
      <c r="T123" s="166">
        <f t="shared" si="3"/>
        <v>0</v>
      </c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R123" s="167" t="s">
        <v>148</v>
      </c>
      <c r="AT123" s="167" t="s">
        <v>300</v>
      </c>
      <c r="AU123" s="167" t="s">
        <v>126</v>
      </c>
      <c r="AY123" s="14" t="s">
        <v>119</v>
      </c>
      <c r="BE123" s="168">
        <f t="shared" si="4"/>
        <v>0</v>
      </c>
      <c r="BF123" s="168">
        <f t="shared" si="5"/>
        <v>0</v>
      </c>
      <c r="BG123" s="168">
        <f t="shared" si="6"/>
        <v>0</v>
      </c>
      <c r="BH123" s="168">
        <f t="shared" si="7"/>
        <v>0</v>
      </c>
      <c r="BI123" s="168">
        <f t="shared" si="8"/>
        <v>0</v>
      </c>
      <c r="BJ123" s="14" t="s">
        <v>126</v>
      </c>
      <c r="BK123" s="200">
        <f t="shared" si="9"/>
        <v>0</v>
      </c>
      <c r="BL123" s="14" t="s">
        <v>125</v>
      </c>
      <c r="BM123" s="167" t="s">
        <v>838</v>
      </c>
    </row>
    <row r="124" spans="1:65" s="2" customFormat="1" ht="16.5" customHeight="1">
      <c r="A124" s="192"/>
      <c r="B124" s="157"/>
      <c r="C124" s="174" t="s">
        <v>131</v>
      </c>
      <c r="D124" s="174" t="s">
        <v>300</v>
      </c>
      <c r="E124" s="304" t="s">
        <v>839</v>
      </c>
      <c r="F124" s="305" t="s">
        <v>840</v>
      </c>
      <c r="G124" s="306" t="s">
        <v>297</v>
      </c>
      <c r="H124" s="307">
        <v>3</v>
      </c>
      <c r="I124" s="215"/>
      <c r="J124" s="175">
        <f t="shared" si="0"/>
        <v>0</v>
      </c>
      <c r="K124" s="178"/>
      <c r="L124" s="179"/>
      <c r="M124" s="180" t="s">
        <v>1</v>
      </c>
      <c r="N124" s="181"/>
      <c r="O124" s="54"/>
      <c r="P124" s="165">
        <f t="shared" si="1"/>
        <v>0</v>
      </c>
      <c r="Q124" s="165">
        <v>0</v>
      </c>
      <c r="R124" s="165">
        <f t="shared" si="2"/>
        <v>0</v>
      </c>
      <c r="S124" s="165">
        <v>0</v>
      </c>
      <c r="T124" s="166">
        <f t="shared" si="3"/>
        <v>0</v>
      </c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R124" s="167" t="s">
        <v>148</v>
      </c>
      <c r="AT124" s="167" t="s">
        <v>300</v>
      </c>
      <c r="AU124" s="167" t="s">
        <v>126</v>
      </c>
      <c r="AY124" s="14" t="s">
        <v>119</v>
      </c>
      <c r="BE124" s="168">
        <f t="shared" si="4"/>
        <v>0</v>
      </c>
      <c r="BF124" s="168">
        <f t="shared" si="5"/>
        <v>0</v>
      </c>
      <c r="BG124" s="168">
        <f t="shared" si="6"/>
        <v>0</v>
      </c>
      <c r="BH124" s="168">
        <f t="shared" si="7"/>
        <v>0</v>
      </c>
      <c r="BI124" s="168">
        <f t="shared" si="8"/>
        <v>0</v>
      </c>
      <c r="BJ124" s="14" t="s">
        <v>126</v>
      </c>
      <c r="BK124" s="200">
        <f t="shared" si="9"/>
        <v>0</v>
      </c>
      <c r="BL124" s="14" t="s">
        <v>125</v>
      </c>
      <c r="BM124" s="167" t="s">
        <v>841</v>
      </c>
    </row>
    <row r="125" spans="1:65" s="2" customFormat="1" ht="16.5" customHeight="1">
      <c r="A125" s="192"/>
      <c r="B125" s="157"/>
      <c r="C125" s="174" t="s">
        <v>125</v>
      </c>
      <c r="D125" s="174" t="s">
        <v>300</v>
      </c>
      <c r="E125" s="304" t="s">
        <v>842</v>
      </c>
      <c r="F125" s="305" t="s">
        <v>1136</v>
      </c>
      <c r="G125" s="306" t="s">
        <v>297</v>
      </c>
      <c r="H125" s="307">
        <v>4</v>
      </c>
      <c r="I125" s="215"/>
      <c r="J125" s="175">
        <f t="shared" si="0"/>
        <v>0</v>
      </c>
      <c r="K125" s="178"/>
      <c r="L125" s="179"/>
      <c r="M125" s="180" t="s">
        <v>1</v>
      </c>
      <c r="N125" s="181"/>
      <c r="O125" s="54"/>
      <c r="P125" s="165">
        <f t="shared" si="1"/>
        <v>0</v>
      </c>
      <c r="Q125" s="165">
        <v>0</v>
      </c>
      <c r="R125" s="165">
        <f t="shared" si="2"/>
        <v>0</v>
      </c>
      <c r="S125" s="165">
        <v>0</v>
      </c>
      <c r="T125" s="166">
        <f t="shared" si="3"/>
        <v>0</v>
      </c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R125" s="167" t="s">
        <v>148</v>
      </c>
      <c r="AT125" s="167" t="s">
        <v>300</v>
      </c>
      <c r="AU125" s="167" t="s">
        <v>126</v>
      </c>
      <c r="AY125" s="14" t="s">
        <v>119</v>
      </c>
      <c r="BE125" s="168">
        <f t="shared" si="4"/>
        <v>0</v>
      </c>
      <c r="BF125" s="168">
        <f t="shared" si="5"/>
        <v>0</v>
      </c>
      <c r="BG125" s="168">
        <f t="shared" si="6"/>
        <v>0</v>
      </c>
      <c r="BH125" s="168">
        <f t="shared" si="7"/>
        <v>0</v>
      </c>
      <c r="BI125" s="168">
        <f t="shared" si="8"/>
        <v>0</v>
      </c>
      <c r="BJ125" s="14" t="s">
        <v>126</v>
      </c>
      <c r="BK125" s="200">
        <f t="shared" si="9"/>
        <v>0</v>
      </c>
      <c r="BL125" s="14" t="s">
        <v>125</v>
      </c>
      <c r="BM125" s="167" t="s">
        <v>843</v>
      </c>
    </row>
    <row r="126" spans="1:65" s="2" customFormat="1" ht="16.5" customHeight="1">
      <c r="A126" s="192"/>
      <c r="B126" s="157"/>
      <c r="C126" s="174" t="s">
        <v>136</v>
      </c>
      <c r="D126" s="174" t="s">
        <v>300</v>
      </c>
      <c r="E126" s="304" t="s">
        <v>844</v>
      </c>
      <c r="F126" s="305" t="s">
        <v>845</v>
      </c>
      <c r="G126" s="306" t="s">
        <v>297</v>
      </c>
      <c r="H126" s="307">
        <v>4</v>
      </c>
      <c r="I126" s="215"/>
      <c r="J126" s="175">
        <f t="shared" si="0"/>
        <v>0</v>
      </c>
      <c r="K126" s="178"/>
      <c r="L126" s="179"/>
      <c r="M126" s="180" t="s">
        <v>1</v>
      </c>
      <c r="N126" s="181"/>
      <c r="O126" s="54"/>
      <c r="P126" s="165">
        <f t="shared" si="1"/>
        <v>0</v>
      </c>
      <c r="Q126" s="165">
        <v>0</v>
      </c>
      <c r="R126" s="165">
        <f t="shared" si="2"/>
        <v>0</v>
      </c>
      <c r="S126" s="165">
        <v>0</v>
      </c>
      <c r="T126" s="166">
        <f t="shared" si="3"/>
        <v>0</v>
      </c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R126" s="167" t="s">
        <v>148</v>
      </c>
      <c r="AT126" s="167" t="s">
        <v>300</v>
      </c>
      <c r="AU126" s="167" t="s">
        <v>126</v>
      </c>
      <c r="AY126" s="14" t="s">
        <v>119</v>
      </c>
      <c r="BE126" s="168">
        <f t="shared" si="4"/>
        <v>0</v>
      </c>
      <c r="BF126" s="168">
        <f t="shared" si="5"/>
        <v>0</v>
      </c>
      <c r="BG126" s="168">
        <f t="shared" si="6"/>
        <v>0</v>
      </c>
      <c r="BH126" s="168">
        <f t="shared" si="7"/>
        <v>0</v>
      </c>
      <c r="BI126" s="168">
        <f t="shared" si="8"/>
        <v>0</v>
      </c>
      <c r="BJ126" s="14" t="s">
        <v>126</v>
      </c>
      <c r="BK126" s="200">
        <f t="shared" si="9"/>
        <v>0</v>
      </c>
      <c r="BL126" s="14" t="s">
        <v>125</v>
      </c>
      <c r="BM126" s="167" t="s">
        <v>846</v>
      </c>
    </row>
    <row r="127" spans="1:65" s="2" customFormat="1" ht="16.5" customHeight="1">
      <c r="A127" s="192"/>
      <c r="B127" s="157"/>
      <c r="C127" s="174" t="s">
        <v>140</v>
      </c>
      <c r="D127" s="174" t="s">
        <v>300</v>
      </c>
      <c r="E127" s="304" t="s">
        <v>847</v>
      </c>
      <c r="F127" s="305" t="s">
        <v>848</v>
      </c>
      <c r="G127" s="306" t="s">
        <v>297</v>
      </c>
      <c r="H127" s="307">
        <v>4</v>
      </c>
      <c r="I127" s="215"/>
      <c r="J127" s="175">
        <f t="shared" si="0"/>
        <v>0</v>
      </c>
      <c r="K127" s="178"/>
      <c r="L127" s="179"/>
      <c r="M127" s="180" t="s">
        <v>1</v>
      </c>
      <c r="N127" s="181"/>
      <c r="O127" s="54"/>
      <c r="P127" s="165">
        <f t="shared" si="1"/>
        <v>0</v>
      </c>
      <c r="Q127" s="165">
        <v>0</v>
      </c>
      <c r="R127" s="165">
        <f t="shared" si="2"/>
        <v>0</v>
      </c>
      <c r="S127" s="165">
        <v>0</v>
      </c>
      <c r="T127" s="166">
        <f t="shared" si="3"/>
        <v>0</v>
      </c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R127" s="167" t="s">
        <v>148</v>
      </c>
      <c r="AT127" s="167" t="s">
        <v>300</v>
      </c>
      <c r="AU127" s="167" t="s">
        <v>126</v>
      </c>
      <c r="AY127" s="14" t="s">
        <v>119</v>
      </c>
      <c r="BE127" s="168">
        <f t="shared" si="4"/>
        <v>0</v>
      </c>
      <c r="BF127" s="168">
        <f t="shared" si="5"/>
        <v>0</v>
      </c>
      <c r="BG127" s="168">
        <f t="shared" si="6"/>
        <v>0</v>
      </c>
      <c r="BH127" s="168">
        <f t="shared" si="7"/>
        <v>0</v>
      </c>
      <c r="BI127" s="168">
        <f t="shared" si="8"/>
        <v>0</v>
      </c>
      <c r="BJ127" s="14" t="s">
        <v>126</v>
      </c>
      <c r="BK127" s="200">
        <f t="shared" si="9"/>
        <v>0</v>
      </c>
      <c r="BL127" s="14" t="s">
        <v>125</v>
      </c>
      <c r="BM127" s="167" t="s">
        <v>849</v>
      </c>
    </row>
    <row r="128" spans="1:65" s="2" customFormat="1" ht="16.5" customHeight="1">
      <c r="A128" s="192"/>
      <c r="B128" s="157"/>
      <c r="C128" s="174" t="s">
        <v>144</v>
      </c>
      <c r="D128" s="174" t="s">
        <v>300</v>
      </c>
      <c r="E128" s="304" t="s">
        <v>850</v>
      </c>
      <c r="F128" s="305" t="s">
        <v>1134</v>
      </c>
      <c r="G128" s="306" t="s">
        <v>297</v>
      </c>
      <c r="H128" s="307">
        <v>6</v>
      </c>
      <c r="I128" s="215"/>
      <c r="J128" s="175">
        <f t="shared" si="0"/>
        <v>0</v>
      </c>
      <c r="K128" s="178"/>
      <c r="L128" s="179"/>
      <c r="M128" s="180" t="s">
        <v>1</v>
      </c>
      <c r="N128" s="181"/>
      <c r="O128" s="54"/>
      <c r="P128" s="165">
        <f t="shared" si="1"/>
        <v>0</v>
      </c>
      <c r="Q128" s="165">
        <v>0</v>
      </c>
      <c r="R128" s="165">
        <f t="shared" si="2"/>
        <v>0</v>
      </c>
      <c r="S128" s="165">
        <v>0</v>
      </c>
      <c r="T128" s="166">
        <f t="shared" si="3"/>
        <v>0</v>
      </c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R128" s="167" t="s">
        <v>148</v>
      </c>
      <c r="AT128" s="167" t="s">
        <v>300</v>
      </c>
      <c r="AU128" s="167" t="s">
        <v>126</v>
      </c>
      <c r="AY128" s="14" t="s">
        <v>119</v>
      </c>
      <c r="BE128" s="168">
        <f t="shared" si="4"/>
        <v>0</v>
      </c>
      <c r="BF128" s="168">
        <f t="shared" si="5"/>
        <v>0</v>
      </c>
      <c r="BG128" s="168">
        <f t="shared" si="6"/>
        <v>0</v>
      </c>
      <c r="BH128" s="168">
        <f t="shared" si="7"/>
        <v>0</v>
      </c>
      <c r="BI128" s="168">
        <f t="shared" si="8"/>
        <v>0</v>
      </c>
      <c r="BJ128" s="14" t="s">
        <v>126</v>
      </c>
      <c r="BK128" s="200">
        <f t="shared" si="9"/>
        <v>0</v>
      </c>
      <c r="BL128" s="14" t="s">
        <v>125</v>
      </c>
      <c r="BM128" s="167" t="s">
        <v>851</v>
      </c>
    </row>
    <row r="129" spans="1:65" s="2" customFormat="1" ht="16.5" customHeight="1">
      <c r="A129" s="192"/>
      <c r="B129" s="157"/>
      <c r="C129" s="174" t="s">
        <v>148</v>
      </c>
      <c r="D129" s="174" t="s">
        <v>300</v>
      </c>
      <c r="E129" s="304" t="s">
        <v>852</v>
      </c>
      <c r="F129" s="305" t="s">
        <v>853</v>
      </c>
      <c r="G129" s="306" t="s">
        <v>297</v>
      </c>
      <c r="H129" s="307">
        <v>6</v>
      </c>
      <c r="I129" s="215"/>
      <c r="J129" s="175">
        <f t="shared" si="0"/>
        <v>0</v>
      </c>
      <c r="K129" s="178"/>
      <c r="L129" s="179"/>
      <c r="M129" s="180" t="s">
        <v>1</v>
      </c>
      <c r="N129" s="181"/>
      <c r="O129" s="54"/>
      <c r="P129" s="165">
        <f t="shared" si="1"/>
        <v>0</v>
      </c>
      <c r="Q129" s="165">
        <v>0</v>
      </c>
      <c r="R129" s="165">
        <f t="shared" si="2"/>
        <v>0</v>
      </c>
      <c r="S129" s="165">
        <v>0</v>
      </c>
      <c r="T129" s="166">
        <f t="shared" si="3"/>
        <v>0</v>
      </c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R129" s="167" t="s">
        <v>148</v>
      </c>
      <c r="AT129" s="167" t="s">
        <v>300</v>
      </c>
      <c r="AU129" s="167" t="s">
        <v>126</v>
      </c>
      <c r="AY129" s="14" t="s">
        <v>119</v>
      </c>
      <c r="BE129" s="168">
        <f t="shared" si="4"/>
        <v>0</v>
      </c>
      <c r="BF129" s="168">
        <f t="shared" si="5"/>
        <v>0</v>
      </c>
      <c r="BG129" s="168">
        <f t="shared" si="6"/>
        <v>0</v>
      </c>
      <c r="BH129" s="168">
        <f t="shared" si="7"/>
        <v>0</v>
      </c>
      <c r="BI129" s="168">
        <f t="shared" si="8"/>
        <v>0</v>
      </c>
      <c r="BJ129" s="14" t="s">
        <v>126</v>
      </c>
      <c r="BK129" s="200">
        <f t="shared" si="9"/>
        <v>0</v>
      </c>
      <c r="BL129" s="14" t="s">
        <v>125</v>
      </c>
      <c r="BM129" s="167" t="s">
        <v>854</v>
      </c>
    </row>
    <row r="130" spans="1:65" s="2" customFormat="1" ht="16.5" customHeight="1">
      <c r="A130" s="192"/>
      <c r="B130" s="157"/>
      <c r="C130" s="174" t="s">
        <v>12</v>
      </c>
      <c r="D130" s="174" t="s">
        <v>300</v>
      </c>
      <c r="E130" s="304" t="s">
        <v>855</v>
      </c>
      <c r="F130" s="305" t="s">
        <v>856</v>
      </c>
      <c r="G130" s="306" t="s">
        <v>297</v>
      </c>
      <c r="H130" s="307">
        <v>6</v>
      </c>
      <c r="I130" s="215"/>
      <c r="J130" s="175">
        <f t="shared" si="0"/>
        <v>0</v>
      </c>
      <c r="K130" s="178"/>
      <c r="L130" s="179"/>
      <c r="M130" s="180" t="s">
        <v>1</v>
      </c>
      <c r="N130" s="181"/>
      <c r="O130" s="54"/>
      <c r="P130" s="165">
        <f t="shared" si="1"/>
        <v>0</v>
      </c>
      <c r="Q130" s="165">
        <v>0</v>
      </c>
      <c r="R130" s="165">
        <f t="shared" si="2"/>
        <v>0</v>
      </c>
      <c r="S130" s="165">
        <v>0</v>
      </c>
      <c r="T130" s="166">
        <f t="shared" si="3"/>
        <v>0</v>
      </c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R130" s="167" t="s">
        <v>148</v>
      </c>
      <c r="AT130" s="167" t="s">
        <v>300</v>
      </c>
      <c r="AU130" s="167" t="s">
        <v>126</v>
      </c>
      <c r="AY130" s="14" t="s">
        <v>119</v>
      </c>
      <c r="BE130" s="168">
        <f t="shared" si="4"/>
        <v>0</v>
      </c>
      <c r="BF130" s="168">
        <f t="shared" si="5"/>
        <v>0</v>
      </c>
      <c r="BG130" s="168">
        <f t="shared" si="6"/>
        <v>0</v>
      </c>
      <c r="BH130" s="168">
        <f t="shared" si="7"/>
        <v>0</v>
      </c>
      <c r="BI130" s="168">
        <f t="shared" si="8"/>
        <v>0</v>
      </c>
      <c r="BJ130" s="14" t="s">
        <v>126</v>
      </c>
      <c r="BK130" s="200">
        <f t="shared" si="9"/>
        <v>0</v>
      </c>
      <c r="BL130" s="14" t="s">
        <v>125</v>
      </c>
      <c r="BM130" s="167" t="s">
        <v>857</v>
      </c>
    </row>
    <row r="131" spans="1:65" s="2" customFormat="1" ht="16.5" customHeight="1">
      <c r="A131" s="192"/>
      <c r="B131" s="157"/>
      <c r="C131" s="174" t="s">
        <v>156</v>
      </c>
      <c r="D131" s="174" t="s">
        <v>300</v>
      </c>
      <c r="E131" s="304" t="s">
        <v>858</v>
      </c>
      <c r="F131" s="305" t="s">
        <v>1137</v>
      </c>
      <c r="G131" s="306" t="s">
        <v>297</v>
      </c>
      <c r="H131" s="307">
        <v>2</v>
      </c>
      <c r="I131" s="215"/>
      <c r="J131" s="175">
        <f t="shared" si="0"/>
        <v>0</v>
      </c>
      <c r="K131" s="178"/>
      <c r="L131" s="179"/>
      <c r="M131" s="180" t="s">
        <v>1</v>
      </c>
      <c r="N131" s="181"/>
      <c r="O131" s="54"/>
      <c r="P131" s="165">
        <f t="shared" si="1"/>
        <v>0</v>
      </c>
      <c r="Q131" s="165">
        <v>0</v>
      </c>
      <c r="R131" s="165">
        <f t="shared" si="2"/>
        <v>0</v>
      </c>
      <c r="S131" s="165">
        <v>0</v>
      </c>
      <c r="T131" s="166">
        <f t="shared" si="3"/>
        <v>0</v>
      </c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R131" s="167" t="s">
        <v>148</v>
      </c>
      <c r="AT131" s="167" t="s">
        <v>300</v>
      </c>
      <c r="AU131" s="167" t="s">
        <v>126</v>
      </c>
      <c r="AY131" s="14" t="s">
        <v>119</v>
      </c>
      <c r="BE131" s="168">
        <f t="shared" si="4"/>
        <v>0</v>
      </c>
      <c r="BF131" s="168">
        <f t="shared" si="5"/>
        <v>0</v>
      </c>
      <c r="BG131" s="168">
        <f t="shared" si="6"/>
        <v>0</v>
      </c>
      <c r="BH131" s="168">
        <f t="shared" si="7"/>
        <v>0</v>
      </c>
      <c r="BI131" s="168">
        <f t="shared" si="8"/>
        <v>0</v>
      </c>
      <c r="BJ131" s="14" t="s">
        <v>126</v>
      </c>
      <c r="BK131" s="200">
        <f t="shared" si="9"/>
        <v>0</v>
      </c>
      <c r="BL131" s="14" t="s">
        <v>125</v>
      </c>
      <c r="BM131" s="167" t="s">
        <v>859</v>
      </c>
    </row>
    <row r="132" spans="1:65" s="2" customFormat="1" ht="16.5" customHeight="1">
      <c r="A132" s="192"/>
      <c r="B132" s="157"/>
      <c r="C132" s="174" t="s">
        <v>160</v>
      </c>
      <c r="D132" s="174" t="s">
        <v>300</v>
      </c>
      <c r="E132" s="304" t="s">
        <v>860</v>
      </c>
      <c r="F132" s="305" t="s">
        <v>861</v>
      </c>
      <c r="G132" s="306" t="s">
        <v>297</v>
      </c>
      <c r="H132" s="307">
        <v>2</v>
      </c>
      <c r="I132" s="215"/>
      <c r="J132" s="175">
        <f t="shared" si="0"/>
        <v>0</v>
      </c>
      <c r="K132" s="178"/>
      <c r="L132" s="179"/>
      <c r="M132" s="180" t="s">
        <v>1</v>
      </c>
      <c r="N132" s="181"/>
      <c r="O132" s="54"/>
      <c r="P132" s="165">
        <f t="shared" si="1"/>
        <v>0</v>
      </c>
      <c r="Q132" s="165">
        <v>0</v>
      </c>
      <c r="R132" s="165">
        <f t="shared" si="2"/>
        <v>0</v>
      </c>
      <c r="S132" s="165">
        <v>0</v>
      </c>
      <c r="T132" s="166">
        <f t="shared" si="3"/>
        <v>0</v>
      </c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R132" s="167" t="s">
        <v>148</v>
      </c>
      <c r="AT132" s="167" t="s">
        <v>300</v>
      </c>
      <c r="AU132" s="167" t="s">
        <v>126</v>
      </c>
      <c r="AY132" s="14" t="s">
        <v>119</v>
      </c>
      <c r="BE132" s="168">
        <f t="shared" si="4"/>
        <v>0</v>
      </c>
      <c r="BF132" s="168">
        <f t="shared" si="5"/>
        <v>0</v>
      </c>
      <c r="BG132" s="168">
        <f t="shared" si="6"/>
        <v>0</v>
      </c>
      <c r="BH132" s="168">
        <f t="shared" si="7"/>
        <v>0</v>
      </c>
      <c r="BI132" s="168">
        <f t="shared" si="8"/>
        <v>0</v>
      </c>
      <c r="BJ132" s="14" t="s">
        <v>126</v>
      </c>
      <c r="BK132" s="200">
        <f t="shared" si="9"/>
        <v>0</v>
      </c>
      <c r="BL132" s="14" t="s">
        <v>125</v>
      </c>
      <c r="BM132" s="167" t="s">
        <v>862</v>
      </c>
    </row>
    <row r="133" spans="1:65" s="2" customFormat="1" ht="16.5" customHeight="1">
      <c r="A133" s="192"/>
      <c r="B133" s="157"/>
      <c r="C133" s="174" t="s">
        <v>164</v>
      </c>
      <c r="D133" s="174" t="s">
        <v>300</v>
      </c>
      <c r="E133" s="304" t="s">
        <v>863</v>
      </c>
      <c r="F133" s="305" t="s">
        <v>864</v>
      </c>
      <c r="G133" s="306" t="s">
        <v>297</v>
      </c>
      <c r="H133" s="307">
        <v>2</v>
      </c>
      <c r="I133" s="215"/>
      <c r="J133" s="175">
        <f t="shared" si="0"/>
        <v>0</v>
      </c>
      <c r="K133" s="178"/>
      <c r="L133" s="179"/>
      <c r="M133" s="180" t="s">
        <v>1</v>
      </c>
      <c r="N133" s="181"/>
      <c r="O133" s="54"/>
      <c r="P133" s="165">
        <f t="shared" si="1"/>
        <v>0</v>
      </c>
      <c r="Q133" s="165">
        <v>0</v>
      </c>
      <c r="R133" s="165">
        <f t="shared" si="2"/>
        <v>0</v>
      </c>
      <c r="S133" s="165">
        <v>0</v>
      </c>
      <c r="T133" s="166">
        <f t="shared" si="3"/>
        <v>0</v>
      </c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R133" s="167" t="s">
        <v>148</v>
      </c>
      <c r="AT133" s="167" t="s">
        <v>300</v>
      </c>
      <c r="AU133" s="167" t="s">
        <v>126</v>
      </c>
      <c r="AY133" s="14" t="s">
        <v>119</v>
      </c>
      <c r="BE133" s="168">
        <f t="shared" si="4"/>
        <v>0</v>
      </c>
      <c r="BF133" s="168">
        <f t="shared" si="5"/>
        <v>0</v>
      </c>
      <c r="BG133" s="168">
        <f t="shared" si="6"/>
        <v>0</v>
      </c>
      <c r="BH133" s="168">
        <f t="shared" si="7"/>
        <v>0</v>
      </c>
      <c r="BI133" s="168">
        <f t="shared" si="8"/>
        <v>0</v>
      </c>
      <c r="BJ133" s="14" t="s">
        <v>126</v>
      </c>
      <c r="BK133" s="200">
        <f t="shared" si="9"/>
        <v>0</v>
      </c>
      <c r="BL133" s="14" t="s">
        <v>125</v>
      </c>
      <c r="BM133" s="167" t="s">
        <v>865</v>
      </c>
    </row>
    <row r="134" spans="1:65" s="2" customFormat="1" ht="16.5" customHeight="1">
      <c r="A134" s="192"/>
      <c r="B134" s="157"/>
      <c r="C134" s="174" t="s">
        <v>168</v>
      </c>
      <c r="D134" s="174" t="s">
        <v>300</v>
      </c>
      <c r="E134" s="304" t="s">
        <v>866</v>
      </c>
      <c r="F134" s="305" t="s">
        <v>1138</v>
      </c>
      <c r="G134" s="306" t="s">
        <v>297</v>
      </c>
      <c r="H134" s="307">
        <v>6</v>
      </c>
      <c r="I134" s="215"/>
      <c r="J134" s="175">
        <f t="shared" si="0"/>
        <v>0</v>
      </c>
      <c r="K134" s="178"/>
      <c r="L134" s="179"/>
      <c r="M134" s="180" t="s">
        <v>1</v>
      </c>
      <c r="N134" s="181"/>
      <c r="O134" s="54"/>
      <c r="P134" s="165">
        <f t="shared" si="1"/>
        <v>0</v>
      </c>
      <c r="Q134" s="165">
        <v>0</v>
      </c>
      <c r="R134" s="165">
        <f t="shared" si="2"/>
        <v>0</v>
      </c>
      <c r="S134" s="165">
        <v>0</v>
      </c>
      <c r="T134" s="166">
        <f t="shared" si="3"/>
        <v>0</v>
      </c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R134" s="167" t="s">
        <v>148</v>
      </c>
      <c r="AT134" s="167" t="s">
        <v>300</v>
      </c>
      <c r="AU134" s="167" t="s">
        <v>126</v>
      </c>
      <c r="AY134" s="14" t="s">
        <v>119</v>
      </c>
      <c r="BE134" s="168">
        <f t="shared" si="4"/>
        <v>0</v>
      </c>
      <c r="BF134" s="168">
        <f t="shared" si="5"/>
        <v>0</v>
      </c>
      <c r="BG134" s="168">
        <f t="shared" si="6"/>
        <v>0</v>
      </c>
      <c r="BH134" s="168">
        <f t="shared" si="7"/>
        <v>0</v>
      </c>
      <c r="BI134" s="168">
        <f t="shared" si="8"/>
        <v>0</v>
      </c>
      <c r="BJ134" s="14" t="s">
        <v>126</v>
      </c>
      <c r="BK134" s="200">
        <f t="shared" si="9"/>
        <v>0</v>
      </c>
      <c r="BL134" s="14" t="s">
        <v>125</v>
      </c>
      <c r="BM134" s="167" t="s">
        <v>867</v>
      </c>
    </row>
    <row r="135" spans="1:65" s="2" customFormat="1" ht="16.5" customHeight="1">
      <c r="A135" s="192"/>
      <c r="B135" s="157"/>
      <c r="C135" s="174" t="s">
        <v>172</v>
      </c>
      <c r="D135" s="174" t="s">
        <v>300</v>
      </c>
      <c r="E135" s="304" t="s">
        <v>868</v>
      </c>
      <c r="F135" s="305" t="s">
        <v>869</v>
      </c>
      <c r="G135" s="306" t="s">
        <v>297</v>
      </c>
      <c r="H135" s="307">
        <v>6</v>
      </c>
      <c r="I135" s="215"/>
      <c r="J135" s="175">
        <f t="shared" si="0"/>
        <v>0</v>
      </c>
      <c r="K135" s="178"/>
      <c r="L135" s="179"/>
      <c r="M135" s="180" t="s">
        <v>1</v>
      </c>
      <c r="N135" s="181"/>
      <c r="O135" s="54"/>
      <c r="P135" s="165">
        <f t="shared" si="1"/>
        <v>0</v>
      </c>
      <c r="Q135" s="165">
        <v>0</v>
      </c>
      <c r="R135" s="165">
        <f t="shared" si="2"/>
        <v>0</v>
      </c>
      <c r="S135" s="165">
        <v>0</v>
      </c>
      <c r="T135" s="166">
        <f t="shared" si="3"/>
        <v>0</v>
      </c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R135" s="167" t="s">
        <v>148</v>
      </c>
      <c r="AT135" s="167" t="s">
        <v>300</v>
      </c>
      <c r="AU135" s="167" t="s">
        <v>126</v>
      </c>
      <c r="AY135" s="14" t="s">
        <v>119</v>
      </c>
      <c r="BE135" s="168">
        <f t="shared" si="4"/>
        <v>0</v>
      </c>
      <c r="BF135" s="168">
        <f t="shared" si="5"/>
        <v>0</v>
      </c>
      <c r="BG135" s="168">
        <f t="shared" si="6"/>
        <v>0</v>
      </c>
      <c r="BH135" s="168">
        <f t="shared" si="7"/>
        <v>0</v>
      </c>
      <c r="BI135" s="168">
        <f t="shared" si="8"/>
        <v>0</v>
      </c>
      <c r="BJ135" s="14" t="s">
        <v>126</v>
      </c>
      <c r="BK135" s="200">
        <f t="shared" si="9"/>
        <v>0</v>
      </c>
      <c r="BL135" s="14" t="s">
        <v>125</v>
      </c>
      <c r="BM135" s="167" t="s">
        <v>870</v>
      </c>
    </row>
    <row r="136" spans="1:65" s="2" customFormat="1" ht="16.5" customHeight="1">
      <c r="A136" s="192"/>
      <c r="B136" s="157"/>
      <c r="C136" s="174" t="s">
        <v>174</v>
      </c>
      <c r="D136" s="174" t="s">
        <v>300</v>
      </c>
      <c r="E136" s="304" t="s">
        <v>871</v>
      </c>
      <c r="F136" s="305" t="s">
        <v>1139</v>
      </c>
      <c r="G136" s="306" t="s">
        <v>297</v>
      </c>
      <c r="H136" s="307">
        <v>2</v>
      </c>
      <c r="I136" s="215"/>
      <c r="J136" s="175">
        <f t="shared" si="0"/>
        <v>0</v>
      </c>
      <c r="K136" s="178"/>
      <c r="L136" s="179"/>
      <c r="M136" s="180" t="s">
        <v>1</v>
      </c>
      <c r="N136" s="181"/>
      <c r="O136" s="54"/>
      <c r="P136" s="165">
        <f t="shared" si="1"/>
        <v>0</v>
      </c>
      <c r="Q136" s="165">
        <v>0</v>
      </c>
      <c r="R136" s="165">
        <f t="shared" si="2"/>
        <v>0</v>
      </c>
      <c r="S136" s="165">
        <v>0</v>
      </c>
      <c r="T136" s="166">
        <f t="shared" si="3"/>
        <v>0</v>
      </c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R136" s="167" t="s">
        <v>148</v>
      </c>
      <c r="AT136" s="167" t="s">
        <v>300</v>
      </c>
      <c r="AU136" s="167" t="s">
        <v>126</v>
      </c>
      <c r="AY136" s="14" t="s">
        <v>119</v>
      </c>
      <c r="BE136" s="168">
        <f t="shared" si="4"/>
        <v>0</v>
      </c>
      <c r="BF136" s="168">
        <f t="shared" si="5"/>
        <v>0</v>
      </c>
      <c r="BG136" s="168">
        <f t="shared" si="6"/>
        <v>0</v>
      </c>
      <c r="BH136" s="168">
        <f t="shared" si="7"/>
        <v>0</v>
      </c>
      <c r="BI136" s="168">
        <f t="shared" si="8"/>
        <v>0</v>
      </c>
      <c r="BJ136" s="14" t="s">
        <v>126</v>
      </c>
      <c r="BK136" s="200">
        <f t="shared" si="9"/>
        <v>0</v>
      </c>
      <c r="BL136" s="14" t="s">
        <v>125</v>
      </c>
      <c r="BM136" s="167" t="s">
        <v>872</v>
      </c>
    </row>
    <row r="137" spans="1:65" s="2" customFormat="1" ht="16.5" customHeight="1">
      <c r="A137" s="192"/>
      <c r="B137" s="157"/>
      <c r="C137" s="174" t="s">
        <v>178</v>
      </c>
      <c r="D137" s="174" t="s">
        <v>300</v>
      </c>
      <c r="E137" s="304" t="s">
        <v>873</v>
      </c>
      <c r="F137" s="305" t="s">
        <v>874</v>
      </c>
      <c r="G137" s="306" t="s">
        <v>297</v>
      </c>
      <c r="H137" s="307">
        <v>2</v>
      </c>
      <c r="I137" s="215"/>
      <c r="J137" s="175">
        <f t="shared" si="0"/>
        <v>0</v>
      </c>
      <c r="K137" s="178"/>
      <c r="L137" s="179"/>
      <c r="M137" s="180" t="s">
        <v>1</v>
      </c>
      <c r="N137" s="181"/>
      <c r="O137" s="54"/>
      <c r="P137" s="165">
        <f t="shared" si="1"/>
        <v>0</v>
      </c>
      <c r="Q137" s="165">
        <v>0</v>
      </c>
      <c r="R137" s="165">
        <f t="shared" si="2"/>
        <v>0</v>
      </c>
      <c r="S137" s="165">
        <v>0</v>
      </c>
      <c r="T137" s="166">
        <f t="shared" si="3"/>
        <v>0</v>
      </c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  <c r="AE137" s="192"/>
      <c r="AR137" s="167" t="s">
        <v>148</v>
      </c>
      <c r="AT137" s="167" t="s">
        <v>300</v>
      </c>
      <c r="AU137" s="167" t="s">
        <v>126</v>
      </c>
      <c r="AY137" s="14" t="s">
        <v>119</v>
      </c>
      <c r="BE137" s="168">
        <f t="shared" si="4"/>
        <v>0</v>
      </c>
      <c r="BF137" s="168">
        <f t="shared" si="5"/>
        <v>0</v>
      </c>
      <c r="BG137" s="168">
        <f t="shared" si="6"/>
        <v>0</v>
      </c>
      <c r="BH137" s="168">
        <f t="shared" si="7"/>
        <v>0</v>
      </c>
      <c r="BI137" s="168">
        <f t="shared" si="8"/>
        <v>0</v>
      </c>
      <c r="BJ137" s="14" t="s">
        <v>126</v>
      </c>
      <c r="BK137" s="200">
        <f t="shared" si="9"/>
        <v>0</v>
      </c>
      <c r="BL137" s="14" t="s">
        <v>125</v>
      </c>
      <c r="BM137" s="167" t="s">
        <v>875</v>
      </c>
    </row>
    <row r="138" spans="1:65" s="2" customFormat="1" ht="16.5" customHeight="1">
      <c r="A138" s="192"/>
      <c r="B138" s="157"/>
      <c r="C138" s="174" t="s">
        <v>182</v>
      </c>
      <c r="D138" s="174" t="s">
        <v>300</v>
      </c>
      <c r="E138" s="304" t="s">
        <v>876</v>
      </c>
      <c r="F138" s="305" t="s">
        <v>877</v>
      </c>
      <c r="G138" s="306" t="s">
        <v>297</v>
      </c>
      <c r="H138" s="307">
        <v>2</v>
      </c>
      <c r="I138" s="215"/>
      <c r="J138" s="175">
        <f t="shared" si="0"/>
        <v>0</v>
      </c>
      <c r="K138" s="178"/>
      <c r="L138" s="179"/>
      <c r="M138" s="180" t="s">
        <v>1</v>
      </c>
      <c r="N138" s="181"/>
      <c r="O138" s="54"/>
      <c r="P138" s="165">
        <f t="shared" si="1"/>
        <v>0</v>
      </c>
      <c r="Q138" s="165">
        <v>0</v>
      </c>
      <c r="R138" s="165">
        <f t="shared" si="2"/>
        <v>0</v>
      </c>
      <c r="S138" s="165">
        <v>0</v>
      </c>
      <c r="T138" s="166">
        <f t="shared" si="3"/>
        <v>0</v>
      </c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R138" s="167" t="s">
        <v>148</v>
      </c>
      <c r="AT138" s="167" t="s">
        <v>300</v>
      </c>
      <c r="AU138" s="167" t="s">
        <v>126</v>
      </c>
      <c r="AY138" s="14" t="s">
        <v>119</v>
      </c>
      <c r="BE138" s="168">
        <f t="shared" si="4"/>
        <v>0</v>
      </c>
      <c r="BF138" s="168">
        <f t="shared" si="5"/>
        <v>0</v>
      </c>
      <c r="BG138" s="168">
        <f t="shared" si="6"/>
        <v>0</v>
      </c>
      <c r="BH138" s="168">
        <f t="shared" si="7"/>
        <v>0</v>
      </c>
      <c r="BI138" s="168">
        <f t="shared" si="8"/>
        <v>0</v>
      </c>
      <c r="BJ138" s="14" t="s">
        <v>126</v>
      </c>
      <c r="BK138" s="200">
        <f t="shared" si="9"/>
        <v>0</v>
      </c>
      <c r="BL138" s="14" t="s">
        <v>125</v>
      </c>
      <c r="BM138" s="167" t="s">
        <v>878</v>
      </c>
    </row>
    <row r="139" spans="1:65" s="2" customFormat="1" ht="16.5" customHeight="1">
      <c r="A139" s="192"/>
      <c r="B139" s="157"/>
      <c r="C139" s="174" t="s">
        <v>186</v>
      </c>
      <c r="D139" s="174" t="s">
        <v>300</v>
      </c>
      <c r="E139" s="304" t="s">
        <v>879</v>
      </c>
      <c r="F139" s="305" t="s">
        <v>1140</v>
      </c>
      <c r="G139" s="306" t="s">
        <v>297</v>
      </c>
      <c r="H139" s="307">
        <v>3</v>
      </c>
      <c r="I139" s="215"/>
      <c r="J139" s="175">
        <f t="shared" si="0"/>
        <v>0</v>
      </c>
      <c r="K139" s="178"/>
      <c r="L139" s="179"/>
      <c r="M139" s="180" t="s">
        <v>1</v>
      </c>
      <c r="N139" s="181"/>
      <c r="O139" s="54"/>
      <c r="P139" s="165">
        <f t="shared" si="1"/>
        <v>0</v>
      </c>
      <c r="Q139" s="165">
        <v>0</v>
      </c>
      <c r="R139" s="165">
        <f t="shared" si="2"/>
        <v>0</v>
      </c>
      <c r="S139" s="165">
        <v>0</v>
      </c>
      <c r="T139" s="166">
        <f t="shared" si="3"/>
        <v>0</v>
      </c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  <c r="AE139" s="192"/>
      <c r="AR139" s="167" t="s">
        <v>148</v>
      </c>
      <c r="AT139" s="167" t="s">
        <v>300</v>
      </c>
      <c r="AU139" s="167" t="s">
        <v>126</v>
      </c>
      <c r="AY139" s="14" t="s">
        <v>119</v>
      </c>
      <c r="BE139" s="168">
        <f t="shared" si="4"/>
        <v>0</v>
      </c>
      <c r="BF139" s="168">
        <f t="shared" si="5"/>
        <v>0</v>
      </c>
      <c r="BG139" s="168">
        <f t="shared" si="6"/>
        <v>0</v>
      </c>
      <c r="BH139" s="168">
        <f t="shared" si="7"/>
        <v>0</v>
      </c>
      <c r="BI139" s="168">
        <f t="shared" si="8"/>
        <v>0</v>
      </c>
      <c r="BJ139" s="14" t="s">
        <v>126</v>
      </c>
      <c r="BK139" s="200">
        <f t="shared" si="9"/>
        <v>0</v>
      </c>
      <c r="BL139" s="14" t="s">
        <v>125</v>
      </c>
      <c r="BM139" s="167" t="s">
        <v>880</v>
      </c>
    </row>
    <row r="140" spans="1:65" s="2" customFormat="1" ht="16.5" customHeight="1">
      <c r="A140" s="192"/>
      <c r="B140" s="157"/>
      <c r="C140" s="174" t="s">
        <v>191</v>
      </c>
      <c r="D140" s="174" t="s">
        <v>300</v>
      </c>
      <c r="E140" s="304" t="s">
        <v>881</v>
      </c>
      <c r="F140" s="305" t="s">
        <v>882</v>
      </c>
      <c r="G140" s="306" t="s">
        <v>297</v>
      </c>
      <c r="H140" s="307">
        <v>3</v>
      </c>
      <c r="I140" s="215"/>
      <c r="J140" s="175">
        <f t="shared" si="0"/>
        <v>0</v>
      </c>
      <c r="K140" s="178"/>
      <c r="L140" s="179"/>
      <c r="M140" s="180" t="s">
        <v>1</v>
      </c>
      <c r="N140" s="181"/>
      <c r="O140" s="54"/>
      <c r="P140" s="165">
        <f t="shared" si="1"/>
        <v>0</v>
      </c>
      <c r="Q140" s="165">
        <v>0</v>
      </c>
      <c r="R140" s="165">
        <f t="shared" si="2"/>
        <v>0</v>
      </c>
      <c r="S140" s="165">
        <v>0</v>
      </c>
      <c r="T140" s="166">
        <f t="shared" si="3"/>
        <v>0</v>
      </c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R140" s="167" t="s">
        <v>148</v>
      </c>
      <c r="AT140" s="167" t="s">
        <v>300</v>
      </c>
      <c r="AU140" s="167" t="s">
        <v>126</v>
      </c>
      <c r="AY140" s="14" t="s">
        <v>119</v>
      </c>
      <c r="BE140" s="168">
        <f t="shared" si="4"/>
        <v>0</v>
      </c>
      <c r="BF140" s="168">
        <f t="shared" si="5"/>
        <v>0</v>
      </c>
      <c r="BG140" s="168">
        <f t="shared" si="6"/>
        <v>0</v>
      </c>
      <c r="BH140" s="168">
        <f t="shared" si="7"/>
        <v>0</v>
      </c>
      <c r="BI140" s="168">
        <f t="shared" si="8"/>
        <v>0</v>
      </c>
      <c r="BJ140" s="14" t="s">
        <v>126</v>
      </c>
      <c r="BK140" s="200">
        <f t="shared" si="9"/>
        <v>0</v>
      </c>
      <c r="BL140" s="14" t="s">
        <v>125</v>
      </c>
      <c r="BM140" s="167" t="s">
        <v>883</v>
      </c>
    </row>
    <row r="141" spans="1:65" s="2" customFormat="1" ht="16.5" customHeight="1">
      <c r="A141" s="192"/>
      <c r="B141" s="157"/>
      <c r="C141" s="174" t="s">
        <v>7</v>
      </c>
      <c r="D141" s="174" t="s">
        <v>300</v>
      </c>
      <c r="E141" s="304" t="s">
        <v>884</v>
      </c>
      <c r="F141" s="305" t="s">
        <v>885</v>
      </c>
      <c r="G141" s="306" t="s">
        <v>297</v>
      </c>
      <c r="H141" s="307">
        <v>3</v>
      </c>
      <c r="I141" s="215"/>
      <c r="J141" s="175">
        <f t="shared" si="0"/>
        <v>0</v>
      </c>
      <c r="K141" s="178"/>
      <c r="L141" s="179"/>
      <c r="M141" s="180" t="s">
        <v>1</v>
      </c>
      <c r="N141" s="181"/>
      <c r="O141" s="54"/>
      <c r="P141" s="165">
        <f t="shared" si="1"/>
        <v>0</v>
      </c>
      <c r="Q141" s="165">
        <v>0</v>
      </c>
      <c r="R141" s="165">
        <f t="shared" si="2"/>
        <v>0</v>
      </c>
      <c r="S141" s="165">
        <v>0</v>
      </c>
      <c r="T141" s="166">
        <f t="shared" si="3"/>
        <v>0</v>
      </c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R141" s="167" t="s">
        <v>148</v>
      </c>
      <c r="AT141" s="167" t="s">
        <v>300</v>
      </c>
      <c r="AU141" s="167" t="s">
        <v>126</v>
      </c>
      <c r="AY141" s="14" t="s">
        <v>119</v>
      </c>
      <c r="BE141" s="168">
        <f t="shared" si="4"/>
        <v>0</v>
      </c>
      <c r="BF141" s="168">
        <f t="shared" si="5"/>
        <v>0</v>
      </c>
      <c r="BG141" s="168">
        <f t="shared" si="6"/>
        <v>0</v>
      </c>
      <c r="BH141" s="168">
        <f t="shared" si="7"/>
        <v>0</v>
      </c>
      <c r="BI141" s="168">
        <f t="shared" si="8"/>
        <v>0</v>
      </c>
      <c r="BJ141" s="14" t="s">
        <v>126</v>
      </c>
      <c r="BK141" s="200">
        <f t="shared" si="9"/>
        <v>0</v>
      </c>
      <c r="BL141" s="14" t="s">
        <v>125</v>
      </c>
      <c r="BM141" s="167" t="s">
        <v>886</v>
      </c>
    </row>
    <row r="142" spans="1:65" s="2" customFormat="1" ht="16.5" customHeight="1">
      <c r="A142" s="192"/>
      <c r="B142" s="157"/>
      <c r="C142" s="174" t="s">
        <v>199</v>
      </c>
      <c r="D142" s="174" t="s">
        <v>300</v>
      </c>
      <c r="E142" s="304" t="s">
        <v>887</v>
      </c>
      <c r="F142" s="305" t="s">
        <v>1141</v>
      </c>
      <c r="G142" s="306" t="s">
        <v>297</v>
      </c>
      <c r="H142" s="307">
        <v>2</v>
      </c>
      <c r="I142" s="215"/>
      <c r="J142" s="175">
        <f t="shared" si="0"/>
        <v>0</v>
      </c>
      <c r="K142" s="178"/>
      <c r="L142" s="179"/>
      <c r="M142" s="180" t="s">
        <v>1</v>
      </c>
      <c r="N142" s="181"/>
      <c r="O142" s="54"/>
      <c r="P142" s="165">
        <f t="shared" si="1"/>
        <v>0</v>
      </c>
      <c r="Q142" s="165">
        <v>0</v>
      </c>
      <c r="R142" s="165">
        <f t="shared" si="2"/>
        <v>0</v>
      </c>
      <c r="S142" s="165">
        <v>0</v>
      </c>
      <c r="T142" s="166">
        <f t="shared" si="3"/>
        <v>0</v>
      </c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R142" s="167" t="s">
        <v>148</v>
      </c>
      <c r="AT142" s="167" t="s">
        <v>300</v>
      </c>
      <c r="AU142" s="167" t="s">
        <v>126</v>
      </c>
      <c r="AY142" s="14" t="s">
        <v>119</v>
      </c>
      <c r="BE142" s="168">
        <f t="shared" si="4"/>
        <v>0</v>
      </c>
      <c r="BF142" s="168">
        <f t="shared" si="5"/>
        <v>0</v>
      </c>
      <c r="BG142" s="168">
        <f t="shared" si="6"/>
        <v>0</v>
      </c>
      <c r="BH142" s="168">
        <f t="shared" si="7"/>
        <v>0</v>
      </c>
      <c r="BI142" s="168">
        <f t="shared" si="8"/>
        <v>0</v>
      </c>
      <c r="BJ142" s="14" t="s">
        <v>126</v>
      </c>
      <c r="BK142" s="200">
        <f t="shared" si="9"/>
        <v>0</v>
      </c>
      <c r="BL142" s="14" t="s">
        <v>125</v>
      </c>
      <c r="BM142" s="167" t="s">
        <v>888</v>
      </c>
    </row>
    <row r="143" spans="1:65" s="2" customFormat="1" ht="16.5" customHeight="1">
      <c r="A143" s="192"/>
      <c r="B143" s="157"/>
      <c r="C143" s="174" t="s">
        <v>203</v>
      </c>
      <c r="D143" s="174" t="s">
        <v>300</v>
      </c>
      <c r="E143" s="304" t="s">
        <v>889</v>
      </c>
      <c r="F143" s="305" t="s">
        <v>890</v>
      </c>
      <c r="G143" s="306" t="s">
        <v>297</v>
      </c>
      <c r="H143" s="307">
        <v>2</v>
      </c>
      <c r="I143" s="215"/>
      <c r="J143" s="175">
        <f t="shared" si="0"/>
        <v>0</v>
      </c>
      <c r="K143" s="178"/>
      <c r="L143" s="179"/>
      <c r="M143" s="180" t="s">
        <v>1</v>
      </c>
      <c r="N143" s="181"/>
      <c r="O143" s="54"/>
      <c r="P143" s="165">
        <f t="shared" si="1"/>
        <v>0</v>
      </c>
      <c r="Q143" s="165">
        <v>0</v>
      </c>
      <c r="R143" s="165">
        <f t="shared" si="2"/>
        <v>0</v>
      </c>
      <c r="S143" s="165">
        <v>0</v>
      </c>
      <c r="T143" s="166">
        <f t="shared" si="3"/>
        <v>0</v>
      </c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R143" s="167" t="s">
        <v>148</v>
      </c>
      <c r="AT143" s="167" t="s">
        <v>300</v>
      </c>
      <c r="AU143" s="167" t="s">
        <v>126</v>
      </c>
      <c r="AY143" s="14" t="s">
        <v>119</v>
      </c>
      <c r="BE143" s="168">
        <f t="shared" si="4"/>
        <v>0</v>
      </c>
      <c r="BF143" s="168">
        <f t="shared" si="5"/>
        <v>0</v>
      </c>
      <c r="BG143" s="168">
        <f t="shared" si="6"/>
        <v>0</v>
      </c>
      <c r="BH143" s="168">
        <f t="shared" si="7"/>
        <v>0</v>
      </c>
      <c r="BI143" s="168">
        <f t="shared" si="8"/>
        <v>0</v>
      </c>
      <c r="BJ143" s="14" t="s">
        <v>126</v>
      </c>
      <c r="BK143" s="200">
        <f t="shared" si="9"/>
        <v>0</v>
      </c>
      <c r="BL143" s="14" t="s">
        <v>125</v>
      </c>
      <c r="BM143" s="167" t="s">
        <v>891</v>
      </c>
    </row>
    <row r="144" spans="1:65" s="2" customFormat="1" ht="16.5" customHeight="1">
      <c r="A144" s="192"/>
      <c r="B144" s="157"/>
      <c r="C144" s="174" t="s">
        <v>209</v>
      </c>
      <c r="D144" s="174" t="s">
        <v>300</v>
      </c>
      <c r="E144" s="304" t="s">
        <v>892</v>
      </c>
      <c r="F144" s="305" t="s">
        <v>1142</v>
      </c>
      <c r="G144" s="306" t="s">
        <v>297</v>
      </c>
      <c r="H144" s="307">
        <v>1</v>
      </c>
      <c r="I144" s="215"/>
      <c r="J144" s="175">
        <f t="shared" si="0"/>
        <v>0</v>
      </c>
      <c r="K144" s="178"/>
      <c r="L144" s="179"/>
      <c r="M144" s="180" t="s">
        <v>1</v>
      </c>
      <c r="N144" s="181"/>
      <c r="O144" s="54"/>
      <c r="P144" s="165">
        <f t="shared" si="1"/>
        <v>0</v>
      </c>
      <c r="Q144" s="165">
        <v>0</v>
      </c>
      <c r="R144" s="165">
        <f t="shared" si="2"/>
        <v>0</v>
      </c>
      <c r="S144" s="165">
        <v>0</v>
      </c>
      <c r="T144" s="166">
        <f t="shared" si="3"/>
        <v>0</v>
      </c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R144" s="167" t="s">
        <v>148</v>
      </c>
      <c r="AT144" s="167" t="s">
        <v>300</v>
      </c>
      <c r="AU144" s="167" t="s">
        <v>126</v>
      </c>
      <c r="AY144" s="14" t="s">
        <v>119</v>
      </c>
      <c r="BE144" s="168">
        <f t="shared" si="4"/>
        <v>0</v>
      </c>
      <c r="BF144" s="168">
        <f t="shared" si="5"/>
        <v>0</v>
      </c>
      <c r="BG144" s="168">
        <f t="shared" si="6"/>
        <v>0</v>
      </c>
      <c r="BH144" s="168">
        <f t="shared" si="7"/>
        <v>0</v>
      </c>
      <c r="BI144" s="168">
        <f t="shared" si="8"/>
        <v>0</v>
      </c>
      <c r="BJ144" s="14" t="s">
        <v>126</v>
      </c>
      <c r="BK144" s="200">
        <f t="shared" si="9"/>
        <v>0</v>
      </c>
      <c r="BL144" s="14" t="s">
        <v>125</v>
      </c>
      <c r="BM144" s="167" t="s">
        <v>893</v>
      </c>
    </row>
    <row r="145" spans="1:65" s="2" customFormat="1" ht="16.5" customHeight="1">
      <c r="A145" s="192"/>
      <c r="B145" s="157"/>
      <c r="C145" s="174" t="s">
        <v>215</v>
      </c>
      <c r="D145" s="174" t="s">
        <v>300</v>
      </c>
      <c r="E145" s="304" t="s">
        <v>894</v>
      </c>
      <c r="F145" s="305" t="s">
        <v>895</v>
      </c>
      <c r="G145" s="306" t="s">
        <v>297</v>
      </c>
      <c r="H145" s="307">
        <v>1</v>
      </c>
      <c r="I145" s="215"/>
      <c r="J145" s="175">
        <f t="shared" si="0"/>
        <v>0</v>
      </c>
      <c r="K145" s="178"/>
      <c r="L145" s="179"/>
      <c r="M145" s="180" t="s">
        <v>1</v>
      </c>
      <c r="N145" s="181"/>
      <c r="O145" s="54"/>
      <c r="P145" s="165">
        <f t="shared" si="1"/>
        <v>0</v>
      </c>
      <c r="Q145" s="165">
        <v>0</v>
      </c>
      <c r="R145" s="165">
        <f t="shared" si="2"/>
        <v>0</v>
      </c>
      <c r="S145" s="165">
        <v>0</v>
      </c>
      <c r="T145" s="166">
        <f t="shared" si="3"/>
        <v>0</v>
      </c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R145" s="167" t="s">
        <v>148</v>
      </c>
      <c r="AT145" s="167" t="s">
        <v>300</v>
      </c>
      <c r="AU145" s="167" t="s">
        <v>126</v>
      </c>
      <c r="AY145" s="14" t="s">
        <v>119</v>
      </c>
      <c r="BE145" s="168">
        <f t="shared" si="4"/>
        <v>0</v>
      </c>
      <c r="BF145" s="168">
        <f t="shared" si="5"/>
        <v>0</v>
      </c>
      <c r="BG145" s="168">
        <f t="shared" si="6"/>
        <v>0</v>
      </c>
      <c r="BH145" s="168">
        <f t="shared" si="7"/>
        <v>0</v>
      </c>
      <c r="BI145" s="168">
        <f t="shared" si="8"/>
        <v>0</v>
      </c>
      <c r="BJ145" s="14" t="s">
        <v>126</v>
      </c>
      <c r="BK145" s="200">
        <f t="shared" si="9"/>
        <v>0</v>
      </c>
      <c r="BL145" s="14" t="s">
        <v>125</v>
      </c>
      <c r="BM145" s="167" t="s">
        <v>896</v>
      </c>
    </row>
    <row r="146" spans="1:65" s="12" customFormat="1" ht="22.9" customHeight="1">
      <c r="B146" s="144"/>
      <c r="D146" s="145" t="s">
        <v>71</v>
      </c>
      <c r="E146" s="289" t="s">
        <v>486</v>
      </c>
      <c r="F146" s="289" t="s">
        <v>897</v>
      </c>
      <c r="G146" s="290"/>
      <c r="H146" s="290"/>
      <c r="I146" s="147"/>
      <c r="J146" s="199">
        <f>BK146</f>
        <v>0</v>
      </c>
      <c r="L146" s="144"/>
      <c r="M146" s="149"/>
      <c r="N146" s="150"/>
      <c r="O146" s="150"/>
      <c r="P146" s="151">
        <f>SUM(P147:P149)</f>
        <v>0</v>
      </c>
      <c r="Q146" s="150"/>
      <c r="R146" s="151">
        <f>SUM(R147:R149)</f>
        <v>0</v>
      </c>
      <c r="S146" s="150"/>
      <c r="T146" s="152">
        <f>SUM(T147:T149)</f>
        <v>0</v>
      </c>
      <c r="AR146" s="145" t="s">
        <v>80</v>
      </c>
      <c r="AT146" s="153" t="s">
        <v>71</v>
      </c>
      <c r="AU146" s="153" t="s">
        <v>80</v>
      </c>
      <c r="AY146" s="145" t="s">
        <v>119</v>
      </c>
      <c r="BK146" s="198">
        <f>SUM(BK147:BK149)</f>
        <v>0</v>
      </c>
    </row>
    <row r="147" spans="1:65" s="2" customFormat="1" ht="16.5" customHeight="1">
      <c r="A147" s="192"/>
      <c r="B147" s="157"/>
      <c r="C147" s="158" t="s">
        <v>299</v>
      </c>
      <c r="D147" s="158" t="s">
        <v>121</v>
      </c>
      <c r="E147" s="285" t="s">
        <v>898</v>
      </c>
      <c r="F147" s="286" t="s">
        <v>899</v>
      </c>
      <c r="G147" s="287" t="s">
        <v>900</v>
      </c>
      <c r="H147" s="288">
        <v>1</v>
      </c>
      <c r="I147" s="182"/>
      <c r="J147" s="159">
        <f>ROUND(I147*H147,3)</f>
        <v>0</v>
      </c>
      <c r="K147" s="162"/>
      <c r="L147" s="30"/>
      <c r="M147" s="163" t="s">
        <v>1</v>
      </c>
      <c r="N147" s="164"/>
      <c r="O147" s="54"/>
      <c r="P147" s="165">
        <f>O147*H147</f>
        <v>0</v>
      </c>
      <c r="Q147" s="165">
        <v>0</v>
      </c>
      <c r="R147" s="165">
        <f>Q147*H147</f>
        <v>0</v>
      </c>
      <c r="S147" s="165">
        <v>0</v>
      </c>
      <c r="T147" s="166">
        <f>S147*H147</f>
        <v>0</v>
      </c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2"/>
      <c r="AR147" s="167" t="s">
        <v>901</v>
      </c>
      <c r="AT147" s="167" t="s">
        <v>121</v>
      </c>
      <c r="AU147" s="167" t="s">
        <v>126</v>
      </c>
      <c r="AY147" s="14" t="s">
        <v>119</v>
      </c>
      <c r="BE147" s="168">
        <f>IF(N147="základná",J147,0)</f>
        <v>0</v>
      </c>
      <c r="BF147" s="168">
        <f>IF(N147="znížená",J147,0)</f>
        <v>0</v>
      </c>
      <c r="BG147" s="168">
        <f>IF(N147="zákl. prenesená",J147,0)</f>
        <v>0</v>
      </c>
      <c r="BH147" s="168">
        <f>IF(N147="zníž. prenesená",J147,0)</f>
        <v>0</v>
      </c>
      <c r="BI147" s="168">
        <f>IF(N147="nulová",J147,0)</f>
        <v>0</v>
      </c>
      <c r="BJ147" s="14" t="s">
        <v>126</v>
      </c>
      <c r="BK147" s="200">
        <f>ROUND(I147*H147,3)</f>
        <v>0</v>
      </c>
      <c r="BL147" s="14" t="s">
        <v>901</v>
      </c>
      <c r="BM147" s="167" t="s">
        <v>902</v>
      </c>
    </row>
    <row r="148" spans="1:65" s="2" customFormat="1" ht="16.5" customHeight="1">
      <c r="A148" s="192"/>
      <c r="B148" s="157"/>
      <c r="C148" s="158" t="s">
        <v>304</v>
      </c>
      <c r="D148" s="158" t="s">
        <v>121</v>
      </c>
      <c r="E148" s="285" t="s">
        <v>903</v>
      </c>
      <c r="F148" s="286" t="s">
        <v>904</v>
      </c>
      <c r="G148" s="287" t="s">
        <v>900</v>
      </c>
      <c r="H148" s="288">
        <v>1</v>
      </c>
      <c r="I148" s="182"/>
      <c r="J148" s="159">
        <f>ROUND(I148*H148,3)</f>
        <v>0</v>
      </c>
      <c r="K148" s="162"/>
      <c r="L148" s="30"/>
      <c r="M148" s="163" t="s">
        <v>1</v>
      </c>
      <c r="N148" s="164"/>
      <c r="O148" s="54"/>
      <c r="P148" s="165">
        <f>O148*H148</f>
        <v>0</v>
      </c>
      <c r="Q148" s="165">
        <v>0</v>
      </c>
      <c r="R148" s="165">
        <f>Q148*H148</f>
        <v>0</v>
      </c>
      <c r="S148" s="165">
        <v>0</v>
      </c>
      <c r="T148" s="166">
        <f>S148*H148</f>
        <v>0</v>
      </c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R148" s="167" t="s">
        <v>901</v>
      </c>
      <c r="AT148" s="167" t="s">
        <v>121</v>
      </c>
      <c r="AU148" s="167" t="s">
        <v>126</v>
      </c>
      <c r="AY148" s="14" t="s">
        <v>119</v>
      </c>
      <c r="BE148" s="168">
        <f>IF(N148="základná",J148,0)</f>
        <v>0</v>
      </c>
      <c r="BF148" s="168">
        <f>IF(N148="znížená",J148,0)</f>
        <v>0</v>
      </c>
      <c r="BG148" s="168">
        <f>IF(N148="zákl. prenesená",J148,0)</f>
        <v>0</v>
      </c>
      <c r="BH148" s="168">
        <f>IF(N148="zníž. prenesená",J148,0)</f>
        <v>0</v>
      </c>
      <c r="BI148" s="168">
        <f>IF(N148="nulová",J148,0)</f>
        <v>0</v>
      </c>
      <c r="BJ148" s="14" t="s">
        <v>126</v>
      </c>
      <c r="BK148" s="200">
        <f>ROUND(I148*H148,3)</f>
        <v>0</v>
      </c>
      <c r="BL148" s="14" t="s">
        <v>901</v>
      </c>
      <c r="BM148" s="167" t="s">
        <v>905</v>
      </c>
    </row>
    <row r="149" spans="1:65" s="2" customFormat="1" ht="21.75" customHeight="1">
      <c r="A149" s="192"/>
      <c r="B149" s="157"/>
      <c r="C149" s="158" t="s">
        <v>308</v>
      </c>
      <c r="D149" s="158" t="s">
        <v>121</v>
      </c>
      <c r="E149" s="285" t="s">
        <v>906</v>
      </c>
      <c r="F149" s="286" t="s">
        <v>907</v>
      </c>
      <c r="G149" s="287" t="s">
        <v>900</v>
      </c>
      <c r="H149" s="288">
        <v>1</v>
      </c>
      <c r="I149" s="182"/>
      <c r="J149" s="159">
        <f>ROUND(I149*H149,3)</f>
        <v>0</v>
      </c>
      <c r="K149" s="162"/>
      <c r="L149" s="30"/>
      <c r="M149" s="169" t="s">
        <v>1</v>
      </c>
      <c r="N149" s="170"/>
      <c r="O149" s="171"/>
      <c r="P149" s="172">
        <f>O149*H149</f>
        <v>0</v>
      </c>
      <c r="Q149" s="172">
        <v>0</v>
      </c>
      <c r="R149" s="172">
        <f>Q149*H149</f>
        <v>0</v>
      </c>
      <c r="S149" s="172">
        <v>0</v>
      </c>
      <c r="T149" s="173">
        <f>S149*H149</f>
        <v>0</v>
      </c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R149" s="167" t="s">
        <v>901</v>
      </c>
      <c r="AT149" s="167" t="s">
        <v>121</v>
      </c>
      <c r="AU149" s="167" t="s">
        <v>126</v>
      </c>
      <c r="AY149" s="14" t="s">
        <v>119</v>
      </c>
      <c r="BE149" s="168">
        <f>IF(N149="základná",J149,0)</f>
        <v>0</v>
      </c>
      <c r="BF149" s="168">
        <f>IF(N149="znížená",J149,0)</f>
        <v>0</v>
      </c>
      <c r="BG149" s="168">
        <f>IF(N149="zákl. prenesená",J149,0)</f>
        <v>0</v>
      </c>
      <c r="BH149" s="168">
        <f>IF(N149="zníž. prenesená",J149,0)</f>
        <v>0</v>
      </c>
      <c r="BI149" s="168">
        <f>IF(N149="nulová",J149,0)</f>
        <v>0</v>
      </c>
      <c r="BJ149" s="14" t="s">
        <v>126</v>
      </c>
      <c r="BK149" s="200">
        <f>ROUND(I149*H149,3)</f>
        <v>0</v>
      </c>
      <c r="BL149" s="14" t="s">
        <v>901</v>
      </c>
      <c r="BM149" s="167" t="s">
        <v>908</v>
      </c>
    </row>
    <row r="150" spans="1:65" s="2" customFormat="1" ht="6.95" customHeight="1">
      <c r="A150" s="192"/>
      <c r="B150" s="43"/>
      <c r="C150" s="44"/>
      <c r="D150" s="44"/>
      <c r="E150" s="44"/>
      <c r="F150" s="44"/>
      <c r="G150" s="44"/>
      <c r="H150" s="44"/>
      <c r="I150" s="44"/>
      <c r="J150" s="44"/>
      <c r="K150" s="44"/>
      <c r="L150" s="30"/>
      <c r="M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  <c r="AE150" s="192"/>
    </row>
  </sheetData>
  <sheetProtection algorithmName="SHA-512" hashValue="Wv54RcE56lwTSNdbsKnTuqFqWaF16JJuZqS8HsJXLDIgisR3mMBsGE8ed1P7yS2EV4qOZHL0TNJfei67CLxYDQ==" saltValue="+VE1tBXjD4r+uySGR3+bLw==" spinCount="100000" sheet="1" objects="1" scenarios="1"/>
  <mergeCells count="9">
    <mergeCell ref="E111:H111"/>
    <mergeCell ref="E87:H87"/>
    <mergeCell ref="L2:V2"/>
    <mergeCell ref="E7:H7"/>
    <mergeCell ref="E9:H9"/>
    <mergeCell ref="E18:H18"/>
    <mergeCell ref="E27:H27"/>
    <mergeCell ref="E85:H85"/>
    <mergeCell ref="E109:H10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4"/>
  <sheetViews>
    <sheetView showGridLines="0" topLeftCell="A110" workbookViewId="0">
      <selection activeCell="H133" sqref="H133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89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89"/>
      <c r="L2" s="340" t="s">
        <v>5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14" t="s">
        <v>90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0"/>
      <c r="J3" s="16"/>
      <c r="K3" s="16"/>
      <c r="L3" s="17"/>
      <c r="AT3" s="14" t="s">
        <v>72</v>
      </c>
    </row>
    <row r="4" spans="1:46" s="1" customFormat="1" ht="24.95" customHeight="1">
      <c r="B4" s="17"/>
      <c r="D4" s="18" t="s">
        <v>93</v>
      </c>
      <c r="I4" s="89"/>
      <c r="L4" s="17"/>
      <c r="M4" s="91" t="s">
        <v>8</v>
      </c>
      <c r="AT4" s="14" t="s">
        <v>3</v>
      </c>
    </row>
    <row r="5" spans="1:46" s="1" customFormat="1" ht="6.95" customHeight="1">
      <c r="B5" s="17"/>
      <c r="I5" s="89"/>
      <c r="L5" s="17"/>
    </row>
    <row r="6" spans="1:46" s="1" customFormat="1" ht="12" customHeight="1">
      <c r="B6" s="17"/>
      <c r="C6" s="89"/>
      <c r="D6" s="93" t="s">
        <v>14</v>
      </c>
      <c r="E6" s="89"/>
      <c r="F6" s="89"/>
      <c r="G6" s="89"/>
      <c r="H6" s="89"/>
      <c r="I6" s="89"/>
      <c r="J6" s="89"/>
      <c r="L6" s="17"/>
    </row>
    <row r="7" spans="1:46" s="1" customFormat="1" ht="16.5" customHeight="1">
      <c r="B7" s="17"/>
      <c r="C7" s="89"/>
      <c r="D7" s="89"/>
      <c r="E7" s="407" t="str">
        <f>'Rekapitulácia stavby'!K6</f>
        <v>Oddychová zóna v areáli ŠD UKF Zobor</v>
      </c>
      <c r="F7" s="408"/>
      <c r="G7" s="408"/>
      <c r="H7" s="408"/>
      <c r="I7" s="89"/>
      <c r="J7" s="89"/>
      <c r="L7" s="17"/>
    </row>
    <row r="8" spans="1:46" s="2" customFormat="1" ht="12" customHeight="1">
      <c r="A8" s="29"/>
      <c r="B8" s="30"/>
      <c r="C8" s="92"/>
      <c r="D8" s="93" t="s">
        <v>94</v>
      </c>
      <c r="E8" s="92"/>
      <c r="F8" s="92"/>
      <c r="G8" s="92"/>
      <c r="H8" s="92"/>
      <c r="I8" s="92"/>
      <c r="J8" s="92"/>
      <c r="K8" s="29"/>
      <c r="L8" s="38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92"/>
      <c r="D9" s="92"/>
      <c r="E9" s="395" t="s">
        <v>219</v>
      </c>
      <c r="F9" s="396"/>
      <c r="G9" s="396"/>
      <c r="H9" s="396"/>
      <c r="I9" s="92"/>
      <c r="J9" s="92"/>
      <c r="K9" s="29"/>
      <c r="L9" s="38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92"/>
      <c r="D10" s="92"/>
      <c r="E10" s="92"/>
      <c r="F10" s="92"/>
      <c r="G10" s="92"/>
      <c r="H10" s="92"/>
      <c r="I10" s="92"/>
      <c r="J10" s="92"/>
      <c r="K10" s="29"/>
      <c r="L10" s="38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92"/>
      <c r="D11" s="93" t="s">
        <v>16</v>
      </c>
      <c r="E11" s="92"/>
      <c r="F11" s="384" t="s">
        <v>1</v>
      </c>
      <c r="G11" s="92"/>
      <c r="H11" s="92"/>
      <c r="I11" s="93" t="s">
        <v>17</v>
      </c>
      <c r="J11" s="384" t="s">
        <v>1</v>
      </c>
      <c r="K11" s="29"/>
      <c r="L11" s="38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92"/>
      <c r="D12" s="93" t="s">
        <v>18</v>
      </c>
      <c r="E12" s="92"/>
      <c r="F12" s="384" t="s">
        <v>19</v>
      </c>
      <c r="G12" s="92"/>
      <c r="H12" s="92"/>
      <c r="I12" s="93" t="s">
        <v>20</v>
      </c>
      <c r="J12" s="383"/>
      <c r="K12" s="29"/>
      <c r="L12" s="38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92"/>
      <c r="D13" s="92"/>
      <c r="E13" s="92"/>
      <c r="F13" s="92"/>
      <c r="G13" s="92"/>
      <c r="H13" s="92"/>
      <c r="I13" s="92"/>
      <c r="J13" s="92"/>
      <c r="K13" s="29"/>
      <c r="L13" s="38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92"/>
      <c r="D14" s="93" t="s">
        <v>21</v>
      </c>
      <c r="E14" s="92"/>
      <c r="F14" s="92"/>
      <c r="G14" s="92"/>
      <c r="H14" s="92"/>
      <c r="I14" s="93" t="s">
        <v>22</v>
      </c>
      <c r="J14" s="384" t="s">
        <v>1</v>
      </c>
      <c r="K14" s="29"/>
      <c r="L14" s="38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92"/>
      <c r="D15" s="92"/>
      <c r="E15" s="384" t="s">
        <v>23</v>
      </c>
      <c r="F15" s="92"/>
      <c r="G15" s="92"/>
      <c r="H15" s="92"/>
      <c r="I15" s="93" t="s">
        <v>24</v>
      </c>
      <c r="J15" s="384" t="s">
        <v>1</v>
      </c>
      <c r="K15" s="29"/>
      <c r="L15" s="38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92"/>
      <c r="D16" s="92"/>
      <c r="E16" s="92"/>
      <c r="F16" s="92"/>
      <c r="G16" s="92"/>
      <c r="H16" s="92"/>
      <c r="I16" s="92"/>
      <c r="J16" s="92"/>
      <c r="K16" s="29"/>
      <c r="L16" s="38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92"/>
      <c r="D17" s="93" t="s">
        <v>25</v>
      </c>
      <c r="E17" s="92"/>
      <c r="F17" s="92"/>
      <c r="G17" s="92"/>
      <c r="H17" s="92"/>
      <c r="I17" s="93" t="s">
        <v>22</v>
      </c>
      <c r="J17" s="339" t="str">
        <f>'Rekapitulácia stavby'!AN13</f>
        <v>Vyplň údaj</v>
      </c>
      <c r="K17" s="29"/>
      <c r="L17" s="38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92"/>
      <c r="D18" s="92"/>
      <c r="E18" s="382" t="str">
        <f>'Rekapitulácia stavby'!E14</f>
        <v>Vyplň údaj</v>
      </c>
      <c r="F18" s="385"/>
      <c r="G18" s="385"/>
      <c r="H18" s="385"/>
      <c r="I18" s="93" t="s">
        <v>24</v>
      </c>
      <c r="J18" s="339" t="str">
        <f>'Rekapitulácia stavby'!AN14</f>
        <v>Vyplň údaj</v>
      </c>
      <c r="K18" s="29"/>
      <c r="L18" s="38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92"/>
      <c r="D19" s="92"/>
      <c r="E19" s="92"/>
      <c r="F19" s="92"/>
      <c r="G19" s="92"/>
      <c r="H19" s="92"/>
      <c r="I19" s="92"/>
      <c r="J19" s="92"/>
      <c r="K19" s="29"/>
      <c r="L19" s="38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92"/>
      <c r="D20" s="93" t="s">
        <v>27</v>
      </c>
      <c r="E20" s="92"/>
      <c r="F20" s="92"/>
      <c r="G20" s="92"/>
      <c r="H20" s="92"/>
      <c r="I20" s="93" t="s">
        <v>22</v>
      </c>
      <c r="J20" s="384" t="s">
        <v>1</v>
      </c>
      <c r="K20" s="29"/>
      <c r="L20" s="38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92"/>
      <c r="D21" s="92"/>
      <c r="E21" s="384" t="s">
        <v>28</v>
      </c>
      <c r="F21" s="92"/>
      <c r="G21" s="92"/>
      <c r="H21" s="92"/>
      <c r="I21" s="93" t="s">
        <v>24</v>
      </c>
      <c r="J21" s="384" t="s">
        <v>1</v>
      </c>
      <c r="K21" s="29"/>
      <c r="L21" s="38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92"/>
      <c r="D22" s="92"/>
      <c r="E22" s="92"/>
      <c r="F22" s="92"/>
      <c r="G22" s="92"/>
      <c r="H22" s="92"/>
      <c r="I22" s="92"/>
      <c r="J22" s="92"/>
      <c r="K22" s="29"/>
      <c r="L22" s="38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92"/>
      <c r="D23" s="93" t="s">
        <v>30</v>
      </c>
      <c r="E23" s="92"/>
      <c r="F23" s="92"/>
      <c r="G23" s="92"/>
      <c r="H23" s="92"/>
      <c r="I23" s="93" t="s">
        <v>22</v>
      </c>
      <c r="J23" s="384" t="s">
        <v>1</v>
      </c>
      <c r="K23" s="29"/>
      <c r="L23" s="38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92"/>
      <c r="D24" s="92"/>
      <c r="E24" s="384" t="s">
        <v>31</v>
      </c>
      <c r="F24" s="92"/>
      <c r="G24" s="92"/>
      <c r="H24" s="92"/>
      <c r="I24" s="93" t="s">
        <v>24</v>
      </c>
      <c r="J24" s="384" t="s">
        <v>1</v>
      </c>
      <c r="K24" s="29"/>
      <c r="L24" s="38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92"/>
      <c r="D25" s="92"/>
      <c r="E25" s="92"/>
      <c r="F25" s="92"/>
      <c r="G25" s="92"/>
      <c r="H25" s="92"/>
      <c r="I25" s="92"/>
      <c r="J25" s="92"/>
      <c r="K25" s="29"/>
      <c r="L25" s="38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92"/>
      <c r="D26" s="93" t="s">
        <v>32</v>
      </c>
      <c r="E26" s="92"/>
      <c r="F26" s="92"/>
      <c r="G26" s="92"/>
      <c r="H26" s="92"/>
      <c r="I26" s="92"/>
      <c r="J26" s="92"/>
      <c r="K26" s="29"/>
      <c r="L26" s="38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6"/>
      <c r="D27" s="96"/>
      <c r="E27" s="386" t="s">
        <v>1</v>
      </c>
      <c r="F27" s="386"/>
      <c r="G27" s="386"/>
      <c r="H27" s="386"/>
      <c r="I27" s="96"/>
      <c r="J27" s="96"/>
      <c r="K27" s="94"/>
      <c r="L27" s="97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92"/>
      <c r="D28" s="92"/>
      <c r="E28" s="92"/>
      <c r="F28" s="92"/>
      <c r="G28" s="92"/>
      <c r="H28" s="92"/>
      <c r="I28" s="92"/>
      <c r="J28" s="92"/>
      <c r="K28" s="29"/>
      <c r="L28" s="38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92"/>
      <c r="D29" s="98"/>
      <c r="E29" s="98"/>
      <c r="F29" s="98"/>
      <c r="G29" s="98"/>
      <c r="H29" s="98"/>
      <c r="I29" s="98"/>
      <c r="J29" s="98"/>
      <c r="K29" s="62"/>
      <c r="L29" s="38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92"/>
      <c r="D30" s="387" t="s">
        <v>33</v>
      </c>
      <c r="E30" s="92"/>
      <c r="F30" s="92"/>
      <c r="G30" s="92"/>
      <c r="H30" s="92"/>
      <c r="I30" s="92"/>
      <c r="J30" s="388">
        <f>ROUND(J130, 2)</f>
        <v>0</v>
      </c>
      <c r="K30" s="29"/>
      <c r="L30" s="38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92"/>
      <c r="D31" s="98"/>
      <c r="E31" s="98"/>
      <c r="F31" s="98"/>
      <c r="G31" s="98"/>
      <c r="H31" s="98"/>
      <c r="I31" s="98"/>
      <c r="J31" s="98"/>
      <c r="K31" s="62"/>
      <c r="L31" s="38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92"/>
      <c r="D32" s="92"/>
      <c r="E32" s="92"/>
      <c r="F32" s="100" t="s">
        <v>35</v>
      </c>
      <c r="G32" s="92"/>
      <c r="H32" s="92"/>
      <c r="I32" s="100" t="s">
        <v>34</v>
      </c>
      <c r="J32" s="100" t="s">
        <v>36</v>
      </c>
      <c r="K32" s="29"/>
      <c r="L32" s="38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92"/>
      <c r="D33" s="389" t="s">
        <v>37</v>
      </c>
      <c r="E33" s="93" t="s">
        <v>38</v>
      </c>
      <c r="F33" s="390">
        <f>ROUND((SUM(BE130:BE203)),  2)</f>
        <v>0</v>
      </c>
      <c r="G33" s="92"/>
      <c r="H33" s="92"/>
      <c r="I33" s="103">
        <v>0.2</v>
      </c>
      <c r="J33" s="390">
        <f>ROUND(((SUM(BE130:BE203))*I33),  2)</f>
        <v>0</v>
      </c>
      <c r="K33" s="29"/>
      <c r="L33" s="38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92"/>
      <c r="D34" s="92"/>
      <c r="E34" s="93" t="s">
        <v>39</v>
      </c>
      <c r="F34" s="390">
        <f>ROUND((SUM(BF130:BF203)),  2)</f>
        <v>0</v>
      </c>
      <c r="G34" s="92"/>
      <c r="H34" s="92"/>
      <c r="I34" s="103">
        <v>0.2</v>
      </c>
      <c r="J34" s="390">
        <f>ROUND(((SUM(BF130:BF203))*I34),  2)</f>
        <v>0</v>
      </c>
      <c r="K34" s="29"/>
      <c r="L34" s="38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92"/>
      <c r="D35" s="92"/>
      <c r="E35" s="93" t="s">
        <v>40</v>
      </c>
      <c r="F35" s="390">
        <f>ROUND((SUM(BG130:BG203)),  2)</f>
        <v>0</v>
      </c>
      <c r="G35" s="92"/>
      <c r="H35" s="92"/>
      <c r="I35" s="103">
        <v>0.2</v>
      </c>
      <c r="J35" s="390">
        <f>0</f>
        <v>0</v>
      </c>
      <c r="K35" s="29"/>
      <c r="L35" s="38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92"/>
      <c r="D36" s="92"/>
      <c r="E36" s="93" t="s">
        <v>41</v>
      </c>
      <c r="F36" s="390">
        <f>ROUND((SUM(BH130:BH203)),  2)</f>
        <v>0</v>
      </c>
      <c r="G36" s="92"/>
      <c r="H36" s="92"/>
      <c r="I36" s="103">
        <v>0.2</v>
      </c>
      <c r="J36" s="390">
        <f>0</f>
        <v>0</v>
      </c>
      <c r="K36" s="29"/>
      <c r="L36" s="38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92"/>
      <c r="D37" s="92"/>
      <c r="E37" s="93" t="s">
        <v>42</v>
      </c>
      <c r="F37" s="390">
        <f>ROUND((SUM(BI130:BI203)),  2)</f>
        <v>0</v>
      </c>
      <c r="G37" s="92"/>
      <c r="H37" s="92"/>
      <c r="I37" s="103">
        <v>0</v>
      </c>
      <c r="J37" s="390">
        <f>0</f>
        <v>0</v>
      </c>
      <c r="K37" s="29"/>
      <c r="L37" s="38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92"/>
      <c r="D38" s="92"/>
      <c r="E38" s="92"/>
      <c r="F38" s="92"/>
      <c r="G38" s="92"/>
      <c r="H38" s="92"/>
      <c r="I38" s="92"/>
      <c r="J38" s="92"/>
      <c r="K38" s="29"/>
      <c r="L38" s="38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19"/>
      <c r="D39" s="391" t="s">
        <v>43</v>
      </c>
      <c r="E39" s="108"/>
      <c r="F39" s="108"/>
      <c r="G39" s="392" t="s">
        <v>44</v>
      </c>
      <c r="H39" s="393" t="s">
        <v>45</v>
      </c>
      <c r="I39" s="108"/>
      <c r="J39" s="394">
        <f>SUM(J30:J37)</f>
        <v>0</v>
      </c>
      <c r="K39" s="110"/>
      <c r="L39" s="38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92"/>
      <c r="D40" s="92"/>
      <c r="E40" s="92"/>
      <c r="F40" s="92"/>
      <c r="G40" s="92"/>
      <c r="H40" s="92"/>
      <c r="I40" s="92"/>
      <c r="J40" s="92"/>
      <c r="K40" s="29"/>
      <c r="L40" s="38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C41" s="89"/>
      <c r="D41" s="89"/>
      <c r="E41" s="89"/>
      <c r="F41" s="89"/>
      <c r="G41" s="89"/>
      <c r="H41" s="89"/>
      <c r="I41" s="89"/>
      <c r="J41" s="89"/>
      <c r="L41" s="17"/>
    </row>
    <row r="42" spans="1:31" s="1" customFormat="1" ht="14.45" customHeight="1">
      <c r="B42" s="17"/>
      <c r="C42" s="89"/>
      <c r="D42" s="89"/>
      <c r="E42" s="89"/>
      <c r="F42" s="89"/>
      <c r="G42" s="89"/>
      <c r="H42" s="89"/>
      <c r="I42" s="89"/>
      <c r="J42" s="89"/>
      <c r="L42" s="17"/>
    </row>
    <row r="43" spans="1:31" s="1" customFormat="1" ht="14.45" customHeight="1">
      <c r="B43" s="17"/>
      <c r="C43" s="89"/>
      <c r="D43" s="89"/>
      <c r="E43" s="89"/>
      <c r="F43" s="89"/>
      <c r="G43" s="89"/>
      <c r="H43" s="89"/>
      <c r="I43" s="89"/>
      <c r="J43" s="89"/>
      <c r="L43" s="17"/>
    </row>
    <row r="44" spans="1:31" s="1" customFormat="1" ht="14.45" customHeight="1">
      <c r="B44" s="17"/>
      <c r="C44" s="89"/>
      <c r="D44" s="89"/>
      <c r="E44" s="89"/>
      <c r="F44" s="89"/>
      <c r="G44" s="89"/>
      <c r="H44" s="89"/>
      <c r="I44" s="89"/>
      <c r="J44" s="89"/>
      <c r="L44" s="17"/>
    </row>
    <row r="45" spans="1:31" s="1" customFormat="1" ht="14.45" customHeight="1">
      <c r="B45" s="17"/>
      <c r="C45" s="89"/>
      <c r="D45" s="89"/>
      <c r="E45" s="89"/>
      <c r="F45" s="89"/>
      <c r="G45" s="89"/>
      <c r="H45" s="89"/>
      <c r="I45" s="89"/>
      <c r="J45" s="89"/>
      <c r="L45" s="17"/>
    </row>
    <row r="46" spans="1:31" s="1" customFormat="1" ht="14.45" customHeight="1">
      <c r="B46" s="17"/>
      <c r="C46" s="89"/>
      <c r="D46" s="89"/>
      <c r="E46" s="89"/>
      <c r="F46" s="89"/>
      <c r="G46" s="89"/>
      <c r="H46" s="89"/>
      <c r="I46" s="89"/>
      <c r="J46" s="89"/>
      <c r="L46" s="17"/>
    </row>
    <row r="47" spans="1:31" s="1" customFormat="1" ht="14.45" customHeight="1">
      <c r="B47" s="17"/>
      <c r="C47" s="89"/>
      <c r="D47" s="89"/>
      <c r="E47" s="89"/>
      <c r="F47" s="89"/>
      <c r="G47" s="89"/>
      <c r="H47" s="89"/>
      <c r="I47" s="89"/>
      <c r="J47" s="89"/>
      <c r="L47" s="17"/>
    </row>
    <row r="48" spans="1:31" s="1" customFormat="1" ht="14.45" customHeight="1">
      <c r="B48" s="17"/>
      <c r="C48" s="89"/>
      <c r="D48" s="89"/>
      <c r="E48" s="89"/>
      <c r="F48" s="89"/>
      <c r="G48" s="89"/>
      <c r="H48" s="89"/>
      <c r="I48" s="89"/>
      <c r="J48" s="89"/>
      <c r="L48" s="17"/>
    </row>
    <row r="49" spans="1:31" s="1" customFormat="1" ht="14.45" customHeight="1">
      <c r="B49" s="17"/>
      <c r="C49" s="89"/>
      <c r="D49" s="89"/>
      <c r="E49" s="89"/>
      <c r="F49" s="89"/>
      <c r="G49" s="89"/>
      <c r="H49" s="89"/>
      <c r="I49" s="89"/>
      <c r="J49" s="89"/>
      <c r="L49" s="17"/>
    </row>
    <row r="50" spans="1:31" s="2" customFormat="1" ht="14.45" customHeight="1">
      <c r="B50" s="38"/>
      <c r="C50" s="415"/>
      <c r="D50" s="416" t="s">
        <v>46</v>
      </c>
      <c r="E50" s="111"/>
      <c r="F50" s="111"/>
      <c r="G50" s="416" t="s">
        <v>47</v>
      </c>
      <c r="H50" s="111"/>
      <c r="I50" s="111"/>
      <c r="J50" s="111"/>
      <c r="K50" s="40"/>
      <c r="L50" s="38"/>
    </row>
    <row r="51" spans="1:31">
      <c r="B51" s="17"/>
      <c r="C51" s="89"/>
      <c r="D51" s="89"/>
      <c r="E51" s="89"/>
      <c r="F51" s="89"/>
      <c r="G51" s="89"/>
      <c r="H51" s="89"/>
      <c r="J51" s="89"/>
      <c r="L51" s="17"/>
    </row>
    <row r="52" spans="1:31">
      <c r="B52" s="17"/>
      <c r="C52" s="89"/>
      <c r="D52" s="89"/>
      <c r="E52" s="89"/>
      <c r="F52" s="89"/>
      <c r="G52" s="89"/>
      <c r="H52" s="89"/>
      <c r="J52" s="89"/>
      <c r="L52" s="17"/>
    </row>
    <row r="53" spans="1:31">
      <c r="B53" s="17"/>
      <c r="C53" s="89"/>
      <c r="D53" s="89"/>
      <c r="E53" s="89"/>
      <c r="F53" s="89"/>
      <c r="G53" s="89"/>
      <c r="H53" s="89"/>
      <c r="J53" s="89"/>
      <c r="L53" s="17"/>
    </row>
    <row r="54" spans="1:31">
      <c r="B54" s="17"/>
      <c r="C54" s="89"/>
      <c r="D54" s="89"/>
      <c r="E54" s="89"/>
      <c r="F54" s="89"/>
      <c r="G54" s="89"/>
      <c r="H54" s="89"/>
      <c r="J54" s="89"/>
      <c r="L54" s="17"/>
    </row>
    <row r="55" spans="1:31">
      <c r="B55" s="17"/>
      <c r="C55" s="89"/>
      <c r="D55" s="89"/>
      <c r="E55" s="89"/>
      <c r="F55" s="89"/>
      <c r="G55" s="89"/>
      <c r="H55" s="89"/>
      <c r="J55" s="89"/>
      <c r="L55" s="17"/>
    </row>
    <row r="56" spans="1:31">
      <c r="B56" s="17"/>
      <c r="C56" s="89"/>
      <c r="D56" s="89"/>
      <c r="E56" s="89"/>
      <c r="F56" s="89"/>
      <c r="G56" s="89"/>
      <c r="H56" s="89"/>
      <c r="J56" s="89"/>
      <c r="L56" s="17"/>
    </row>
    <row r="57" spans="1:31">
      <c r="B57" s="17"/>
      <c r="C57" s="89"/>
      <c r="D57" s="89"/>
      <c r="E57" s="89"/>
      <c r="F57" s="89"/>
      <c r="G57" s="89"/>
      <c r="H57" s="89"/>
      <c r="J57" s="89"/>
      <c r="L57" s="17"/>
    </row>
    <row r="58" spans="1:31">
      <c r="B58" s="17"/>
      <c r="C58" s="89"/>
      <c r="D58" s="89"/>
      <c r="E58" s="89"/>
      <c r="F58" s="89"/>
      <c r="G58" s="89"/>
      <c r="H58" s="89"/>
      <c r="J58" s="89"/>
      <c r="L58" s="17"/>
    </row>
    <row r="59" spans="1:31">
      <c r="B59" s="17"/>
      <c r="C59" s="89"/>
      <c r="D59" s="89"/>
      <c r="E59" s="89"/>
      <c r="F59" s="89"/>
      <c r="G59" s="89"/>
      <c r="H59" s="89"/>
      <c r="J59" s="89"/>
      <c r="L59" s="17"/>
    </row>
    <row r="60" spans="1:31">
      <c r="B60" s="17"/>
      <c r="C60" s="89"/>
      <c r="D60" s="89"/>
      <c r="E60" s="89"/>
      <c r="F60" s="89"/>
      <c r="G60" s="89"/>
      <c r="H60" s="89"/>
      <c r="J60" s="89"/>
      <c r="L60" s="17"/>
    </row>
    <row r="61" spans="1:31" s="2" customFormat="1" ht="12.75">
      <c r="A61" s="29"/>
      <c r="B61" s="30"/>
      <c r="C61" s="92"/>
      <c r="D61" s="417" t="s">
        <v>48</v>
      </c>
      <c r="E61" s="113"/>
      <c r="F61" s="418" t="s">
        <v>49</v>
      </c>
      <c r="G61" s="417" t="s">
        <v>48</v>
      </c>
      <c r="H61" s="113"/>
      <c r="I61" s="113"/>
      <c r="J61" s="419" t="s">
        <v>49</v>
      </c>
      <c r="K61" s="32"/>
      <c r="L61" s="38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C62" s="89"/>
      <c r="D62" s="89"/>
      <c r="E62" s="89"/>
      <c r="F62" s="89"/>
      <c r="G62" s="89"/>
      <c r="H62" s="89"/>
      <c r="J62" s="89"/>
      <c r="L62" s="17"/>
    </row>
    <row r="63" spans="1:31">
      <c r="B63" s="17"/>
      <c r="C63" s="89"/>
      <c r="D63" s="89"/>
      <c r="E63" s="89"/>
      <c r="F63" s="89"/>
      <c r="G63" s="89"/>
      <c r="H63" s="89"/>
      <c r="J63" s="89"/>
      <c r="L63" s="17"/>
    </row>
    <row r="64" spans="1:31">
      <c r="B64" s="17"/>
      <c r="C64" s="89"/>
      <c r="D64" s="89"/>
      <c r="E64" s="89"/>
      <c r="F64" s="89"/>
      <c r="G64" s="89"/>
      <c r="H64" s="89"/>
      <c r="J64" s="89"/>
      <c r="L64" s="17"/>
    </row>
    <row r="65" spans="1:31" s="2" customFormat="1" ht="12.75">
      <c r="A65" s="29"/>
      <c r="B65" s="30"/>
      <c r="C65" s="92"/>
      <c r="D65" s="416" t="s">
        <v>50</v>
      </c>
      <c r="E65" s="115"/>
      <c r="F65" s="115"/>
      <c r="G65" s="416" t="s">
        <v>51</v>
      </c>
      <c r="H65" s="115"/>
      <c r="I65" s="115"/>
      <c r="J65" s="115"/>
      <c r="K65" s="42"/>
      <c r="L65" s="38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C66" s="89"/>
      <c r="D66" s="89"/>
      <c r="E66" s="89"/>
      <c r="F66" s="89"/>
      <c r="G66" s="89"/>
      <c r="H66" s="89"/>
      <c r="J66" s="89"/>
      <c r="L66" s="17"/>
    </row>
    <row r="67" spans="1:31">
      <c r="B67" s="17"/>
      <c r="C67" s="89"/>
      <c r="D67" s="89"/>
      <c r="E67" s="89"/>
      <c r="F67" s="89"/>
      <c r="G67" s="89"/>
      <c r="H67" s="89"/>
      <c r="J67" s="89"/>
      <c r="L67" s="17"/>
    </row>
    <row r="68" spans="1:31">
      <c r="B68" s="17"/>
      <c r="C68" s="89"/>
      <c r="D68" s="89"/>
      <c r="E68" s="89"/>
      <c r="F68" s="89"/>
      <c r="G68" s="89"/>
      <c r="H68" s="89"/>
      <c r="J68" s="89"/>
      <c r="L68" s="17"/>
    </row>
    <row r="69" spans="1:31">
      <c r="B69" s="17"/>
      <c r="C69" s="89"/>
      <c r="D69" s="89"/>
      <c r="E69" s="89"/>
      <c r="F69" s="89"/>
      <c r="G69" s="89"/>
      <c r="H69" s="89"/>
      <c r="J69" s="89"/>
      <c r="L69" s="17"/>
    </row>
    <row r="70" spans="1:31">
      <c r="B70" s="17"/>
      <c r="C70" s="89"/>
      <c r="D70" s="89"/>
      <c r="E70" s="89"/>
      <c r="F70" s="89"/>
      <c r="G70" s="89"/>
      <c r="H70" s="89"/>
      <c r="J70" s="89"/>
      <c r="L70" s="17"/>
    </row>
    <row r="71" spans="1:31">
      <c r="B71" s="17"/>
      <c r="C71" s="89"/>
      <c r="D71" s="89"/>
      <c r="E71" s="89"/>
      <c r="F71" s="89"/>
      <c r="G71" s="89"/>
      <c r="H71" s="89"/>
      <c r="J71" s="89"/>
      <c r="L71" s="17"/>
    </row>
    <row r="72" spans="1:31">
      <c r="B72" s="17"/>
      <c r="C72" s="89"/>
      <c r="D72" s="89"/>
      <c r="E72" s="89"/>
      <c r="F72" s="89"/>
      <c r="G72" s="89"/>
      <c r="H72" s="89"/>
      <c r="J72" s="89"/>
      <c r="L72" s="17"/>
    </row>
    <row r="73" spans="1:31">
      <c r="B73" s="17"/>
      <c r="C73" s="89"/>
      <c r="D73" s="89"/>
      <c r="E73" s="89"/>
      <c r="F73" s="89"/>
      <c r="G73" s="89"/>
      <c r="H73" s="89"/>
      <c r="J73" s="89"/>
      <c r="L73" s="17"/>
    </row>
    <row r="74" spans="1:31">
      <c r="B74" s="17"/>
      <c r="C74" s="89"/>
      <c r="D74" s="89"/>
      <c r="E74" s="89"/>
      <c r="F74" s="89"/>
      <c r="G74" s="89"/>
      <c r="H74" s="89"/>
      <c r="J74" s="89"/>
      <c r="L74" s="17"/>
    </row>
    <row r="75" spans="1:31">
      <c r="B75" s="17"/>
      <c r="C75" s="89"/>
      <c r="D75" s="89"/>
      <c r="E75" s="89"/>
      <c r="F75" s="89"/>
      <c r="G75" s="89"/>
      <c r="H75" s="89"/>
      <c r="J75" s="89"/>
      <c r="L75" s="17"/>
    </row>
    <row r="76" spans="1:31" s="2" customFormat="1" ht="12.75">
      <c r="A76" s="29"/>
      <c r="B76" s="30"/>
      <c r="C76" s="92"/>
      <c r="D76" s="417" t="s">
        <v>48</v>
      </c>
      <c r="E76" s="113"/>
      <c r="F76" s="418" t="s">
        <v>49</v>
      </c>
      <c r="G76" s="417" t="s">
        <v>48</v>
      </c>
      <c r="H76" s="113"/>
      <c r="I76" s="113"/>
      <c r="J76" s="419" t="s">
        <v>49</v>
      </c>
      <c r="K76" s="32"/>
      <c r="L76" s="38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3"/>
      <c r="C77" s="116"/>
      <c r="D77" s="116"/>
      <c r="E77" s="116"/>
      <c r="F77" s="116"/>
      <c r="G77" s="116"/>
      <c r="H77" s="116"/>
      <c r="I77" s="116"/>
      <c r="J77" s="116"/>
      <c r="K77" s="44"/>
      <c r="L77" s="38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>
      <c r="C78" s="89"/>
      <c r="D78" s="89"/>
      <c r="E78" s="89"/>
      <c r="F78" s="89"/>
      <c r="G78" s="89"/>
      <c r="H78" s="89"/>
      <c r="J78" s="89"/>
    </row>
    <row r="79" spans="1:31">
      <c r="C79" s="89"/>
      <c r="D79" s="89"/>
      <c r="E79" s="89"/>
      <c r="F79" s="89"/>
      <c r="G79" s="89"/>
      <c r="H79" s="89"/>
      <c r="J79" s="89"/>
    </row>
    <row r="80" spans="1:31">
      <c r="C80" s="89"/>
      <c r="D80" s="89"/>
      <c r="E80" s="89"/>
      <c r="F80" s="89"/>
      <c r="G80" s="89"/>
      <c r="H80" s="89"/>
      <c r="J80" s="89"/>
    </row>
    <row r="81" spans="1:47" s="2" customFormat="1" ht="6.95" customHeight="1">
      <c r="A81" s="29"/>
      <c r="B81" s="45"/>
      <c r="C81" s="117"/>
      <c r="D81" s="117"/>
      <c r="E81" s="117"/>
      <c r="F81" s="117"/>
      <c r="G81" s="117"/>
      <c r="H81" s="117"/>
      <c r="I81" s="117"/>
      <c r="J81" s="117"/>
      <c r="K81" s="46"/>
      <c r="L81" s="38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420" t="s">
        <v>96</v>
      </c>
      <c r="D82" s="92"/>
      <c r="E82" s="92"/>
      <c r="F82" s="92"/>
      <c r="G82" s="92"/>
      <c r="H82" s="92"/>
      <c r="I82" s="92"/>
      <c r="J82" s="92"/>
      <c r="K82" s="29"/>
      <c r="L82" s="38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92"/>
      <c r="D83" s="92"/>
      <c r="E83" s="92"/>
      <c r="F83" s="92"/>
      <c r="G83" s="92"/>
      <c r="H83" s="92"/>
      <c r="I83" s="92"/>
      <c r="J83" s="92"/>
      <c r="K83" s="29"/>
      <c r="L83" s="38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93" t="s">
        <v>14</v>
      </c>
      <c r="D84" s="92"/>
      <c r="E84" s="92"/>
      <c r="F84" s="92"/>
      <c r="G84" s="92"/>
      <c r="H84" s="92"/>
      <c r="I84" s="92"/>
      <c r="J84" s="92"/>
      <c r="K84" s="29"/>
      <c r="L84" s="38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92"/>
      <c r="D85" s="92"/>
      <c r="E85" s="407" t="str">
        <f>E7</f>
        <v>Oddychová zóna v areáli ŠD UKF Zobor</v>
      </c>
      <c r="F85" s="408"/>
      <c r="G85" s="408"/>
      <c r="H85" s="408"/>
      <c r="I85" s="92"/>
      <c r="J85" s="92"/>
      <c r="K85" s="29"/>
      <c r="L85" s="38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93" t="s">
        <v>94</v>
      </c>
      <c r="D86" s="92"/>
      <c r="E86" s="92"/>
      <c r="F86" s="92"/>
      <c r="G86" s="92"/>
      <c r="H86" s="92"/>
      <c r="I86" s="92"/>
      <c r="J86" s="92"/>
      <c r="K86" s="29"/>
      <c r="L86" s="38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92"/>
      <c r="D87" s="92"/>
      <c r="E87" s="395" t="str">
        <f>E9</f>
        <v>05 - E S05 - Prístrešok</v>
      </c>
      <c r="F87" s="396"/>
      <c r="G87" s="396"/>
      <c r="H87" s="396"/>
      <c r="I87" s="92"/>
      <c r="J87" s="92"/>
      <c r="K87" s="29"/>
      <c r="L87" s="38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92"/>
      <c r="D88" s="92"/>
      <c r="E88" s="92"/>
      <c r="F88" s="92"/>
      <c r="G88" s="92"/>
      <c r="H88" s="92"/>
      <c r="I88" s="92"/>
      <c r="J88" s="92"/>
      <c r="K88" s="29"/>
      <c r="L88" s="38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93" t="s">
        <v>18</v>
      </c>
      <c r="D89" s="92"/>
      <c r="E89" s="92"/>
      <c r="F89" s="384" t="str">
        <f>F12</f>
        <v>Dražovská cesta 2, Nitra</v>
      </c>
      <c r="G89" s="92"/>
      <c r="H89" s="92"/>
      <c r="I89" s="93" t="s">
        <v>20</v>
      </c>
      <c r="J89" s="383" t="str">
        <f>IF(J12="","",J12)</f>
        <v/>
      </c>
      <c r="K89" s="29"/>
      <c r="L89" s="38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92"/>
      <c r="D90" s="92"/>
      <c r="E90" s="92"/>
      <c r="F90" s="92"/>
      <c r="G90" s="92"/>
      <c r="H90" s="92"/>
      <c r="I90" s="92"/>
      <c r="J90" s="92"/>
      <c r="K90" s="29"/>
      <c r="L90" s="38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93" t="s">
        <v>21</v>
      </c>
      <c r="D91" s="92"/>
      <c r="E91" s="92"/>
      <c r="F91" s="384" t="str">
        <f>E15</f>
        <v>Univerzita Konštantína Filozofa v Nitre</v>
      </c>
      <c r="G91" s="92"/>
      <c r="H91" s="92"/>
      <c r="I91" s="93" t="s">
        <v>27</v>
      </c>
      <c r="J91" s="409" t="str">
        <f>E21</f>
        <v>Ing. Slavomír Koiš</v>
      </c>
      <c r="K91" s="29"/>
      <c r="L91" s="38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93" t="s">
        <v>25</v>
      </c>
      <c r="D92" s="92"/>
      <c r="E92" s="92"/>
      <c r="F92" s="384" t="str">
        <f>IF(E18="","",E18)</f>
        <v>Vyplň údaj</v>
      </c>
      <c r="G92" s="92"/>
      <c r="H92" s="92"/>
      <c r="I92" s="93" t="s">
        <v>30</v>
      </c>
      <c r="J92" s="409" t="str">
        <f>E24</f>
        <v>V. Civáň</v>
      </c>
      <c r="K92" s="29"/>
      <c r="L92" s="38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92"/>
      <c r="D93" s="92"/>
      <c r="E93" s="92"/>
      <c r="F93" s="92"/>
      <c r="G93" s="92"/>
      <c r="H93" s="92"/>
      <c r="I93" s="92"/>
      <c r="J93" s="92"/>
      <c r="K93" s="29"/>
      <c r="L93" s="38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421" t="s">
        <v>97</v>
      </c>
      <c r="D94" s="119"/>
      <c r="E94" s="119"/>
      <c r="F94" s="119"/>
      <c r="G94" s="119"/>
      <c r="H94" s="119"/>
      <c r="I94" s="119"/>
      <c r="J94" s="422" t="s">
        <v>98</v>
      </c>
      <c r="K94" s="104"/>
      <c r="L94" s="38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92"/>
      <c r="D95" s="92"/>
      <c r="E95" s="92"/>
      <c r="F95" s="92"/>
      <c r="G95" s="92"/>
      <c r="H95" s="92"/>
      <c r="I95" s="92"/>
      <c r="J95" s="92"/>
      <c r="K95" s="29"/>
      <c r="L95" s="38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423" t="s">
        <v>99</v>
      </c>
      <c r="D96" s="92"/>
      <c r="E96" s="92"/>
      <c r="F96" s="92"/>
      <c r="G96" s="92"/>
      <c r="H96" s="92"/>
      <c r="I96" s="92"/>
      <c r="J96" s="388">
        <f>J130</f>
        <v>0</v>
      </c>
      <c r="K96" s="29"/>
      <c r="L96" s="38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100</v>
      </c>
    </row>
    <row r="97" spans="1:31" s="9" customFormat="1" ht="24.95" customHeight="1">
      <c r="B97" s="122"/>
      <c r="C97" s="424"/>
      <c r="D97" s="425" t="s">
        <v>101</v>
      </c>
      <c r="E97" s="125"/>
      <c r="F97" s="125"/>
      <c r="G97" s="125"/>
      <c r="H97" s="125"/>
      <c r="I97" s="125"/>
      <c r="J97" s="426">
        <f>J131</f>
        <v>0</v>
      </c>
      <c r="L97" s="122"/>
    </row>
    <row r="98" spans="1:31" s="10" customFormat="1" ht="19.899999999999999" customHeight="1">
      <c r="B98" s="127"/>
      <c r="D98" s="128" t="s">
        <v>102</v>
      </c>
      <c r="E98" s="129"/>
      <c r="F98" s="129"/>
      <c r="G98" s="129"/>
      <c r="H98" s="129"/>
      <c r="I98" s="130"/>
      <c r="J98" s="131">
        <f>J132</f>
        <v>0</v>
      </c>
      <c r="L98" s="127"/>
    </row>
    <row r="99" spans="1:31" s="10" customFormat="1" ht="19.899999999999999" customHeight="1">
      <c r="B99" s="127"/>
      <c r="D99" s="128" t="s">
        <v>220</v>
      </c>
      <c r="E99" s="129"/>
      <c r="F99" s="129"/>
      <c r="G99" s="129"/>
      <c r="H99" s="129"/>
      <c r="I99" s="130"/>
      <c r="J99" s="131">
        <f>J135</f>
        <v>0</v>
      </c>
      <c r="L99" s="127"/>
    </row>
    <row r="100" spans="1:31" s="10" customFormat="1" ht="19.899999999999999" customHeight="1">
      <c r="B100" s="127"/>
      <c r="D100" s="128" t="s">
        <v>221</v>
      </c>
      <c r="E100" s="129"/>
      <c r="F100" s="129"/>
      <c r="G100" s="129"/>
      <c r="H100" s="129"/>
      <c r="I100" s="130"/>
      <c r="J100" s="131">
        <f>J139</f>
        <v>0</v>
      </c>
      <c r="L100" s="127"/>
    </row>
    <row r="101" spans="1:31" s="10" customFormat="1" ht="19.899999999999999" customHeight="1">
      <c r="B101" s="127"/>
      <c r="D101" s="128" t="s">
        <v>103</v>
      </c>
      <c r="E101" s="129"/>
      <c r="F101" s="129"/>
      <c r="G101" s="129"/>
      <c r="H101" s="129"/>
      <c r="I101" s="130"/>
      <c r="J101" s="131">
        <f>J157</f>
        <v>0</v>
      </c>
      <c r="L101" s="127"/>
    </row>
    <row r="102" spans="1:31" s="10" customFormat="1" ht="19.899999999999999" customHeight="1">
      <c r="B102" s="127"/>
      <c r="D102" s="128" t="s">
        <v>222</v>
      </c>
      <c r="E102" s="129"/>
      <c r="F102" s="129"/>
      <c r="G102" s="129"/>
      <c r="H102" s="129"/>
      <c r="I102" s="130"/>
      <c r="J102" s="131">
        <f>J164</f>
        <v>0</v>
      </c>
      <c r="L102" s="127"/>
    </row>
    <row r="103" spans="1:31" s="9" customFormat="1" ht="24.95" customHeight="1">
      <c r="B103" s="122"/>
      <c r="D103" s="123" t="s">
        <v>223</v>
      </c>
      <c r="E103" s="124"/>
      <c r="F103" s="124"/>
      <c r="G103" s="124"/>
      <c r="H103" s="124"/>
      <c r="I103" s="125"/>
      <c r="J103" s="126">
        <f>J166</f>
        <v>0</v>
      </c>
      <c r="L103" s="122"/>
    </row>
    <row r="104" spans="1:31" s="10" customFormat="1" ht="19.899999999999999" customHeight="1">
      <c r="B104" s="127"/>
      <c r="D104" s="128" t="s">
        <v>224</v>
      </c>
      <c r="E104" s="129"/>
      <c r="F104" s="129"/>
      <c r="G104" s="129"/>
      <c r="H104" s="129"/>
      <c r="I104" s="130"/>
      <c r="J104" s="131">
        <f>J167</f>
        <v>0</v>
      </c>
      <c r="L104" s="127"/>
    </row>
    <row r="105" spans="1:31" s="10" customFormat="1" ht="19.899999999999999" customHeight="1">
      <c r="B105" s="127"/>
      <c r="D105" s="128" t="s">
        <v>225</v>
      </c>
      <c r="E105" s="129"/>
      <c r="F105" s="129"/>
      <c r="G105" s="129"/>
      <c r="H105" s="129"/>
      <c r="I105" s="130"/>
      <c r="J105" s="131">
        <f>J171</f>
        <v>0</v>
      </c>
      <c r="L105" s="127"/>
    </row>
    <row r="106" spans="1:31" s="10" customFormat="1" ht="19.899999999999999" customHeight="1">
      <c r="B106" s="127"/>
      <c r="D106" s="128" t="s">
        <v>226</v>
      </c>
      <c r="E106" s="129"/>
      <c r="F106" s="129"/>
      <c r="G106" s="129"/>
      <c r="H106" s="129"/>
      <c r="I106" s="130"/>
      <c r="J106" s="131">
        <f>J175</f>
        <v>0</v>
      </c>
      <c r="L106" s="127"/>
    </row>
    <row r="107" spans="1:31" s="10" customFormat="1" ht="19.899999999999999" customHeight="1">
      <c r="B107" s="127"/>
      <c r="D107" s="128" t="s">
        <v>227</v>
      </c>
      <c r="E107" s="129"/>
      <c r="F107" s="129"/>
      <c r="G107" s="129"/>
      <c r="H107" s="129"/>
      <c r="I107" s="130"/>
      <c r="J107" s="131">
        <f>J181</f>
        <v>0</v>
      </c>
      <c r="L107" s="127"/>
    </row>
    <row r="108" spans="1:31" s="9" customFormat="1" ht="24.95" customHeight="1">
      <c r="B108" s="122"/>
      <c r="D108" s="123" t="s">
        <v>228</v>
      </c>
      <c r="E108" s="124"/>
      <c r="F108" s="124"/>
      <c r="G108" s="124"/>
      <c r="H108" s="124"/>
      <c r="I108" s="125"/>
      <c r="J108" s="126">
        <f>J190</f>
        <v>0</v>
      </c>
      <c r="L108" s="122"/>
    </row>
    <row r="109" spans="1:31" s="10" customFormat="1" ht="19.899999999999999" customHeight="1">
      <c r="B109" s="127"/>
      <c r="D109" s="128" t="s">
        <v>229</v>
      </c>
      <c r="E109" s="129"/>
      <c r="F109" s="129"/>
      <c r="G109" s="129"/>
      <c r="H109" s="129"/>
      <c r="I109" s="130"/>
      <c r="J109" s="131">
        <f>J191</f>
        <v>0</v>
      </c>
      <c r="L109" s="127"/>
    </row>
    <row r="110" spans="1:31" s="10" customFormat="1" ht="19.899999999999999" customHeight="1">
      <c r="B110" s="127"/>
      <c r="D110" s="128" t="s">
        <v>230</v>
      </c>
      <c r="E110" s="129"/>
      <c r="F110" s="129"/>
      <c r="G110" s="129"/>
      <c r="H110" s="129"/>
      <c r="I110" s="130"/>
      <c r="J110" s="131">
        <f>J201</f>
        <v>0</v>
      </c>
      <c r="L110" s="127"/>
    </row>
    <row r="111" spans="1:31" s="2" customFormat="1" ht="21.75" customHeight="1">
      <c r="A111" s="29"/>
      <c r="B111" s="30"/>
      <c r="C111" s="29"/>
      <c r="D111" s="29"/>
      <c r="E111" s="29"/>
      <c r="F111" s="29"/>
      <c r="G111" s="29"/>
      <c r="H111" s="29"/>
      <c r="I111" s="92"/>
      <c r="J111" s="29"/>
      <c r="K111" s="29"/>
      <c r="L111" s="38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43"/>
      <c r="C112" s="44"/>
      <c r="D112" s="44"/>
      <c r="E112" s="44"/>
      <c r="F112" s="44"/>
      <c r="G112" s="44"/>
      <c r="H112" s="44"/>
      <c r="I112" s="116"/>
      <c r="J112" s="44"/>
      <c r="K112" s="44"/>
      <c r="L112" s="38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6" spans="1:31" s="2" customFormat="1" ht="6.95" customHeight="1">
      <c r="A116" s="29"/>
      <c r="B116" s="45"/>
      <c r="C116" s="46"/>
      <c r="D116" s="46"/>
      <c r="E116" s="46"/>
      <c r="F116" s="46"/>
      <c r="G116" s="46"/>
      <c r="H116" s="46"/>
      <c r="I116" s="117"/>
      <c r="J116" s="46"/>
      <c r="K116" s="46"/>
      <c r="L116" s="38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24.95" customHeight="1">
      <c r="A117" s="29"/>
      <c r="B117" s="30"/>
      <c r="C117" s="18" t="s">
        <v>105</v>
      </c>
      <c r="D117" s="29"/>
      <c r="E117" s="29"/>
      <c r="F117" s="29"/>
      <c r="G117" s="29"/>
      <c r="H117" s="29"/>
      <c r="I117" s="92"/>
      <c r="J117" s="29"/>
      <c r="K117" s="29"/>
      <c r="L117" s="38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92"/>
      <c r="J118" s="29"/>
      <c r="K118" s="29"/>
      <c r="L118" s="38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12" customHeight="1">
      <c r="A119" s="29"/>
      <c r="B119" s="30"/>
      <c r="C119" s="24" t="s">
        <v>14</v>
      </c>
      <c r="D119" s="29"/>
      <c r="E119" s="29"/>
      <c r="F119" s="29"/>
      <c r="G119" s="29"/>
      <c r="H119" s="29"/>
      <c r="I119" s="92"/>
      <c r="J119" s="29"/>
      <c r="K119" s="29"/>
      <c r="L119" s="38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16.5" customHeight="1">
      <c r="A120" s="29"/>
      <c r="B120" s="30"/>
      <c r="C120" s="29"/>
      <c r="D120" s="29"/>
      <c r="E120" s="380" t="str">
        <f>E7</f>
        <v>Oddychová zóna v areáli ŠD UKF Zobor</v>
      </c>
      <c r="F120" s="381"/>
      <c r="G120" s="381"/>
      <c r="H120" s="381"/>
      <c r="I120" s="92"/>
      <c r="J120" s="29"/>
      <c r="K120" s="29"/>
      <c r="L120" s="38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2" customFormat="1" ht="12" customHeight="1">
      <c r="A121" s="29"/>
      <c r="B121" s="30"/>
      <c r="C121" s="24" t="s">
        <v>94</v>
      </c>
      <c r="D121" s="29"/>
      <c r="E121" s="29"/>
      <c r="F121" s="29"/>
      <c r="G121" s="29"/>
      <c r="H121" s="29"/>
      <c r="I121" s="92"/>
      <c r="J121" s="29"/>
      <c r="K121" s="29"/>
      <c r="L121" s="38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16.5" customHeight="1">
      <c r="A122" s="29"/>
      <c r="B122" s="30"/>
      <c r="C122" s="29"/>
      <c r="D122" s="29"/>
      <c r="E122" s="365" t="str">
        <f>E9</f>
        <v>05 - E S05 - Prístrešok</v>
      </c>
      <c r="F122" s="379"/>
      <c r="G122" s="379"/>
      <c r="H122" s="379"/>
      <c r="I122" s="92"/>
      <c r="J122" s="29"/>
      <c r="K122" s="29"/>
      <c r="L122" s="38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92"/>
      <c r="J123" s="29"/>
      <c r="K123" s="29"/>
      <c r="L123" s="38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18</v>
      </c>
      <c r="D124" s="29"/>
      <c r="E124" s="29"/>
      <c r="F124" s="22" t="str">
        <f>F12</f>
        <v>Dražovská cesta 2, Nitra</v>
      </c>
      <c r="G124" s="29"/>
      <c r="H124" s="29"/>
      <c r="I124" s="93" t="s">
        <v>20</v>
      </c>
      <c r="J124" s="51" t="str">
        <f>IF(J12="","",J12)</f>
        <v/>
      </c>
      <c r="K124" s="29"/>
      <c r="L124" s="38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6.95" customHeight="1">
      <c r="A125" s="29"/>
      <c r="B125" s="30"/>
      <c r="C125" s="29"/>
      <c r="D125" s="29"/>
      <c r="E125" s="29"/>
      <c r="F125" s="29"/>
      <c r="G125" s="29"/>
      <c r="H125" s="29"/>
      <c r="I125" s="92"/>
      <c r="J125" s="29"/>
      <c r="K125" s="29"/>
      <c r="L125" s="38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5.2" customHeight="1">
      <c r="A126" s="29"/>
      <c r="B126" s="30"/>
      <c r="C126" s="24" t="s">
        <v>21</v>
      </c>
      <c r="D126" s="29"/>
      <c r="E126" s="29"/>
      <c r="F126" s="22" t="str">
        <f>E15</f>
        <v>Univerzita Konštantína Filozofa v Nitre</v>
      </c>
      <c r="G126" s="29"/>
      <c r="H126" s="29"/>
      <c r="I126" s="93" t="s">
        <v>27</v>
      </c>
      <c r="J126" s="27" t="str">
        <f>E21</f>
        <v>Ing. Slavomír Koiš</v>
      </c>
      <c r="K126" s="29"/>
      <c r="L126" s="38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5.2" customHeight="1">
      <c r="A127" s="29"/>
      <c r="B127" s="30"/>
      <c r="C127" s="24" t="s">
        <v>25</v>
      </c>
      <c r="D127" s="29"/>
      <c r="E127" s="29"/>
      <c r="F127" s="22" t="str">
        <f>IF(E18="","",E18)</f>
        <v>Vyplň údaj</v>
      </c>
      <c r="G127" s="29"/>
      <c r="H127" s="29"/>
      <c r="I127" s="93" t="s">
        <v>30</v>
      </c>
      <c r="J127" s="27" t="str">
        <f>E24</f>
        <v>V. Civáň</v>
      </c>
      <c r="K127" s="29"/>
      <c r="L127" s="38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0.35" customHeight="1">
      <c r="A128" s="29"/>
      <c r="B128" s="30"/>
      <c r="C128" s="29"/>
      <c r="D128" s="29"/>
      <c r="E128" s="29"/>
      <c r="F128" s="29"/>
      <c r="G128" s="29"/>
      <c r="H128" s="29"/>
      <c r="I128" s="92"/>
      <c r="J128" s="29"/>
      <c r="K128" s="29"/>
      <c r="L128" s="38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11" customFormat="1" ht="29.25" customHeight="1">
      <c r="A129" s="132"/>
      <c r="B129" s="133"/>
      <c r="C129" s="134" t="s">
        <v>106</v>
      </c>
      <c r="D129" s="135" t="s">
        <v>57</v>
      </c>
      <c r="E129" s="135" t="s">
        <v>53</v>
      </c>
      <c r="F129" s="135" t="s">
        <v>54</v>
      </c>
      <c r="G129" s="135" t="s">
        <v>107</v>
      </c>
      <c r="H129" s="135" t="s">
        <v>108</v>
      </c>
      <c r="I129" s="136" t="s">
        <v>109</v>
      </c>
      <c r="J129" s="137" t="s">
        <v>98</v>
      </c>
      <c r="K129" s="138" t="s">
        <v>110</v>
      </c>
      <c r="L129" s="139"/>
      <c r="M129" s="58" t="s">
        <v>1</v>
      </c>
      <c r="N129" s="59" t="s">
        <v>37</v>
      </c>
      <c r="O129" s="59" t="s">
        <v>111</v>
      </c>
      <c r="P129" s="59" t="s">
        <v>112</v>
      </c>
      <c r="Q129" s="59" t="s">
        <v>113</v>
      </c>
      <c r="R129" s="59" t="s">
        <v>114</v>
      </c>
      <c r="S129" s="59" t="s">
        <v>115</v>
      </c>
      <c r="T129" s="60" t="s">
        <v>116</v>
      </c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</row>
    <row r="130" spans="1:65" s="2" customFormat="1" ht="22.9" customHeight="1">
      <c r="A130" s="29"/>
      <c r="B130" s="30"/>
      <c r="C130" s="65" t="s">
        <v>99</v>
      </c>
      <c r="D130" s="29"/>
      <c r="E130" s="29"/>
      <c r="F130" s="29"/>
      <c r="G130" s="29"/>
      <c r="H130" s="29"/>
      <c r="I130" s="92"/>
      <c r="J130" s="140">
        <f>BK130</f>
        <v>0</v>
      </c>
      <c r="K130" s="29"/>
      <c r="L130" s="30"/>
      <c r="M130" s="61"/>
      <c r="N130" s="52"/>
      <c r="O130" s="62"/>
      <c r="P130" s="141">
        <f>P131+P166+P190</f>
        <v>0</v>
      </c>
      <c r="Q130" s="62"/>
      <c r="R130" s="141">
        <f>R131+R166+R190</f>
        <v>11.920254359999999</v>
      </c>
      <c r="S130" s="62"/>
      <c r="T130" s="142">
        <f>T131+T166+T190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T130" s="14" t="s">
        <v>71</v>
      </c>
      <c r="AU130" s="14" t="s">
        <v>100</v>
      </c>
      <c r="BK130" s="143">
        <f>BK131+BK166+BK190</f>
        <v>0</v>
      </c>
    </row>
    <row r="131" spans="1:65" s="12" customFormat="1" ht="25.9" customHeight="1">
      <c r="B131" s="144"/>
      <c r="D131" s="145" t="s">
        <v>71</v>
      </c>
      <c r="E131" s="146" t="s">
        <v>117</v>
      </c>
      <c r="F131" s="146" t="s">
        <v>118</v>
      </c>
      <c r="I131" s="147"/>
      <c r="J131" s="148">
        <f>BK131</f>
        <v>0</v>
      </c>
      <c r="L131" s="144"/>
      <c r="M131" s="149"/>
      <c r="N131" s="150"/>
      <c r="O131" s="150"/>
      <c r="P131" s="151">
        <f>P132+P135+P139+P157+P164</f>
        <v>0</v>
      </c>
      <c r="Q131" s="150"/>
      <c r="R131" s="151">
        <f>R132+R135+R139+R157+R164</f>
        <v>11.194979159999999</v>
      </c>
      <c r="S131" s="150"/>
      <c r="T131" s="152">
        <f>T132+T135+T139+T157+T164</f>
        <v>0</v>
      </c>
      <c r="AR131" s="145" t="s">
        <v>80</v>
      </c>
      <c r="AT131" s="153" t="s">
        <v>71</v>
      </c>
      <c r="AU131" s="153" t="s">
        <v>72</v>
      </c>
      <c r="AY131" s="145" t="s">
        <v>119</v>
      </c>
      <c r="BK131" s="154">
        <f>BK132+BK135+BK139+BK157+BK164</f>
        <v>0</v>
      </c>
    </row>
    <row r="132" spans="1:65" s="12" customFormat="1" ht="22.9" customHeight="1">
      <c r="B132" s="144"/>
      <c r="D132" s="145" t="s">
        <v>71</v>
      </c>
      <c r="E132" s="155" t="s">
        <v>80</v>
      </c>
      <c r="F132" s="155" t="s">
        <v>120</v>
      </c>
      <c r="I132" s="147"/>
      <c r="J132" s="156">
        <f>BK132</f>
        <v>0</v>
      </c>
      <c r="L132" s="144"/>
      <c r="M132" s="149"/>
      <c r="N132" s="150"/>
      <c r="O132" s="150"/>
      <c r="P132" s="151">
        <f>SUM(P133:P134)</f>
        <v>0</v>
      </c>
      <c r="Q132" s="150"/>
      <c r="R132" s="151">
        <f>SUM(R133:R134)</f>
        <v>0</v>
      </c>
      <c r="S132" s="150"/>
      <c r="T132" s="152">
        <f>SUM(T133:T134)</f>
        <v>0</v>
      </c>
      <c r="AR132" s="145" t="s">
        <v>80</v>
      </c>
      <c r="AT132" s="153" t="s">
        <v>71</v>
      </c>
      <c r="AU132" s="153" t="s">
        <v>80</v>
      </c>
      <c r="AY132" s="145" t="s">
        <v>119</v>
      </c>
      <c r="BK132" s="154">
        <f>SUM(BK133:BK134)</f>
        <v>0</v>
      </c>
    </row>
    <row r="133" spans="1:65" s="2" customFormat="1" ht="16.5" customHeight="1">
      <c r="A133" s="29"/>
      <c r="B133" s="157"/>
      <c r="C133" s="158" t="s">
        <v>80</v>
      </c>
      <c r="D133" s="158" t="s">
        <v>121</v>
      </c>
      <c r="E133" s="285" t="s">
        <v>231</v>
      </c>
      <c r="F133" s="286" t="s">
        <v>232</v>
      </c>
      <c r="G133" s="287" t="s">
        <v>151</v>
      </c>
      <c r="H133" s="288">
        <v>3.0720000000000001</v>
      </c>
      <c r="I133" s="160"/>
      <c r="J133" s="161">
        <f>ROUND(I133*H133,2)</f>
        <v>0</v>
      </c>
      <c r="K133" s="162"/>
      <c r="L133" s="30"/>
      <c r="M133" s="163" t="s">
        <v>1</v>
      </c>
      <c r="N133" s="164" t="s">
        <v>39</v>
      </c>
      <c r="O133" s="54"/>
      <c r="P133" s="165">
        <f>O133*H133</f>
        <v>0</v>
      </c>
      <c r="Q133" s="165">
        <v>0</v>
      </c>
      <c r="R133" s="165">
        <f>Q133*H133</f>
        <v>0</v>
      </c>
      <c r="S133" s="165">
        <v>0</v>
      </c>
      <c r="T133" s="166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7" t="s">
        <v>125</v>
      </c>
      <c r="AT133" s="167" t="s">
        <v>121</v>
      </c>
      <c r="AU133" s="167" t="s">
        <v>126</v>
      </c>
      <c r="AY133" s="14" t="s">
        <v>119</v>
      </c>
      <c r="BE133" s="168">
        <f>IF(N133="základná",J133,0)</f>
        <v>0</v>
      </c>
      <c r="BF133" s="168">
        <f>IF(N133="znížená",J133,0)</f>
        <v>0</v>
      </c>
      <c r="BG133" s="168">
        <f>IF(N133="zákl. prenesená",J133,0)</f>
        <v>0</v>
      </c>
      <c r="BH133" s="168">
        <f>IF(N133="zníž. prenesená",J133,0)</f>
        <v>0</v>
      </c>
      <c r="BI133" s="168">
        <f>IF(N133="nulová",J133,0)</f>
        <v>0</v>
      </c>
      <c r="BJ133" s="14" t="s">
        <v>126</v>
      </c>
      <c r="BK133" s="168">
        <f>ROUND(I133*H133,2)</f>
        <v>0</v>
      </c>
      <c r="BL133" s="14" t="s">
        <v>125</v>
      </c>
      <c r="BM133" s="167" t="s">
        <v>233</v>
      </c>
    </row>
    <row r="134" spans="1:65" s="2" customFormat="1" ht="21.75" customHeight="1">
      <c r="A134" s="29"/>
      <c r="B134" s="157"/>
      <c r="C134" s="158" t="s">
        <v>126</v>
      </c>
      <c r="D134" s="158" t="s">
        <v>121</v>
      </c>
      <c r="E134" s="285" t="s">
        <v>234</v>
      </c>
      <c r="F134" s="286" t="s">
        <v>235</v>
      </c>
      <c r="G134" s="287" t="s">
        <v>151</v>
      </c>
      <c r="H134" s="288">
        <v>3.0720000000000001</v>
      </c>
      <c r="I134" s="160"/>
      <c r="J134" s="161">
        <f>ROUND(I134*H134,2)</f>
        <v>0</v>
      </c>
      <c r="K134" s="162"/>
      <c r="L134" s="30"/>
      <c r="M134" s="163" t="s">
        <v>1</v>
      </c>
      <c r="N134" s="164" t="s">
        <v>39</v>
      </c>
      <c r="O134" s="54"/>
      <c r="P134" s="165">
        <f>O134*H134</f>
        <v>0</v>
      </c>
      <c r="Q134" s="165">
        <v>0</v>
      </c>
      <c r="R134" s="165">
        <f>Q134*H134</f>
        <v>0</v>
      </c>
      <c r="S134" s="165">
        <v>0</v>
      </c>
      <c r="T134" s="166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7" t="s">
        <v>125</v>
      </c>
      <c r="AT134" s="167" t="s">
        <v>121</v>
      </c>
      <c r="AU134" s="167" t="s">
        <v>126</v>
      </c>
      <c r="AY134" s="14" t="s">
        <v>119</v>
      </c>
      <c r="BE134" s="168">
        <f>IF(N134="základná",J134,0)</f>
        <v>0</v>
      </c>
      <c r="BF134" s="168">
        <f>IF(N134="znížená",J134,0)</f>
        <v>0</v>
      </c>
      <c r="BG134" s="168">
        <f>IF(N134="zákl. prenesená",J134,0)</f>
        <v>0</v>
      </c>
      <c r="BH134" s="168">
        <f>IF(N134="zníž. prenesená",J134,0)</f>
        <v>0</v>
      </c>
      <c r="BI134" s="168">
        <f>IF(N134="nulová",J134,0)</f>
        <v>0</v>
      </c>
      <c r="BJ134" s="14" t="s">
        <v>126</v>
      </c>
      <c r="BK134" s="168">
        <f>ROUND(I134*H134,2)</f>
        <v>0</v>
      </c>
      <c r="BL134" s="14" t="s">
        <v>125</v>
      </c>
      <c r="BM134" s="167" t="s">
        <v>236</v>
      </c>
    </row>
    <row r="135" spans="1:65" s="12" customFormat="1" ht="22.9" customHeight="1">
      <c r="B135" s="144"/>
      <c r="D135" s="145" t="s">
        <v>71</v>
      </c>
      <c r="E135" s="289" t="s">
        <v>126</v>
      </c>
      <c r="F135" s="289" t="s">
        <v>237</v>
      </c>
      <c r="G135" s="290"/>
      <c r="H135" s="290"/>
      <c r="I135" s="147"/>
      <c r="J135" s="156">
        <f>BK135</f>
        <v>0</v>
      </c>
      <c r="L135" s="144"/>
      <c r="M135" s="149"/>
      <c r="N135" s="150"/>
      <c r="O135" s="150"/>
      <c r="P135" s="151">
        <f>SUM(P136:P138)</f>
        <v>0</v>
      </c>
      <c r="Q135" s="150"/>
      <c r="R135" s="151">
        <f>SUM(R136:R138)</f>
        <v>10.238576639999998</v>
      </c>
      <c r="S135" s="150"/>
      <c r="T135" s="152">
        <f>SUM(T136:T138)</f>
        <v>0</v>
      </c>
      <c r="AR135" s="145" t="s">
        <v>80</v>
      </c>
      <c r="AT135" s="153" t="s">
        <v>71</v>
      </c>
      <c r="AU135" s="153" t="s">
        <v>80</v>
      </c>
      <c r="AY135" s="145" t="s">
        <v>119</v>
      </c>
      <c r="BK135" s="154">
        <f>SUM(BK136:BK138)</f>
        <v>0</v>
      </c>
    </row>
    <row r="136" spans="1:65" s="2" customFormat="1" ht="16.5" customHeight="1">
      <c r="A136" s="29"/>
      <c r="B136" s="157"/>
      <c r="C136" s="158" t="s">
        <v>131</v>
      </c>
      <c r="D136" s="158" t="s">
        <v>121</v>
      </c>
      <c r="E136" s="285" t="s">
        <v>238</v>
      </c>
      <c r="F136" s="286" t="s">
        <v>239</v>
      </c>
      <c r="G136" s="287" t="s">
        <v>151</v>
      </c>
      <c r="H136" s="288">
        <v>4.6079999999999997</v>
      </c>
      <c r="I136" s="160"/>
      <c r="J136" s="161">
        <f>ROUND(I136*H136,2)</f>
        <v>0</v>
      </c>
      <c r="K136" s="162"/>
      <c r="L136" s="30"/>
      <c r="M136" s="163" t="s">
        <v>1</v>
      </c>
      <c r="N136" s="164" t="s">
        <v>39</v>
      </c>
      <c r="O136" s="54"/>
      <c r="P136" s="165">
        <f>O136*H136</f>
        <v>0</v>
      </c>
      <c r="Q136" s="165">
        <v>2.2151299999999998</v>
      </c>
      <c r="R136" s="165">
        <f>Q136*H136</f>
        <v>10.207319039999998</v>
      </c>
      <c r="S136" s="165">
        <v>0</v>
      </c>
      <c r="T136" s="166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7" t="s">
        <v>125</v>
      </c>
      <c r="AT136" s="167" t="s">
        <v>121</v>
      </c>
      <c r="AU136" s="167" t="s">
        <v>126</v>
      </c>
      <c r="AY136" s="14" t="s">
        <v>119</v>
      </c>
      <c r="BE136" s="168">
        <f>IF(N136="základná",J136,0)</f>
        <v>0</v>
      </c>
      <c r="BF136" s="168">
        <f>IF(N136="znížená",J136,0)</f>
        <v>0</v>
      </c>
      <c r="BG136" s="168">
        <f>IF(N136="zákl. prenesená",J136,0)</f>
        <v>0</v>
      </c>
      <c r="BH136" s="168">
        <f>IF(N136="zníž. prenesená",J136,0)</f>
        <v>0</v>
      </c>
      <c r="BI136" s="168">
        <f>IF(N136="nulová",J136,0)</f>
        <v>0</v>
      </c>
      <c r="BJ136" s="14" t="s">
        <v>126</v>
      </c>
      <c r="BK136" s="168">
        <f>ROUND(I136*H136,2)</f>
        <v>0</v>
      </c>
      <c r="BL136" s="14" t="s">
        <v>125</v>
      </c>
      <c r="BM136" s="167" t="s">
        <v>240</v>
      </c>
    </row>
    <row r="137" spans="1:65" s="2" customFormat="1" ht="16.5" customHeight="1">
      <c r="A137" s="29"/>
      <c r="B137" s="157"/>
      <c r="C137" s="158" t="s">
        <v>125</v>
      </c>
      <c r="D137" s="158" t="s">
        <v>121</v>
      </c>
      <c r="E137" s="285" t="s">
        <v>241</v>
      </c>
      <c r="F137" s="286" t="s">
        <v>242</v>
      </c>
      <c r="G137" s="287" t="s">
        <v>124</v>
      </c>
      <c r="H137" s="288">
        <v>7.68</v>
      </c>
      <c r="I137" s="160"/>
      <c r="J137" s="161">
        <f>ROUND(I137*H137,2)</f>
        <v>0</v>
      </c>
      <c r="K137" s="162"/>
      <c r="L137" s="30"/>
      <c r="M137" s="163" t="s">
        <v>1</v>
      </c>
      <c r="N137" s="164" t="s">
        <v>39</v>
      </c>
      <c r="O137" s="54"/>
      <c r="P137" s="165">
        <f>O137*H137</f>
        <v>0</v>
      </c>
      <c r="Q137" s="165">
        <v>4.0699999999999998E-3</v>
      </c>
      <c r="R137" s="165">
        <f>Q137*H137</f>
        <v>3.1257599999999996E-2</v>
      </c>
      <c r="S137" s="165">
        <v>0</v>
      </c>
      <c r="T137" s="166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7" t="s">
        <v>125</v>
      </c>
      <c r="AT137" s="167" t="s">
        <v>121</v>
      </c>
      <c r="AU137" s="167" t="s">
        <v>126</v>
      </c>
      <c r="AY137" s="14" t="s">
        <v>119</v>
      </c>
      <c r="BE137" s="168">
        <f>IF(N137="základná",J137,0)</f>
        <v>0</v>
      </c>
      <c r="BF137" s="168">
        <f>IF(N137="znížená",J137,0)</f>
        <v>0</v>
      </c>
      <c r="BG137" s="168">
        <f>IF(N137="zákl. prenesená",J137,0)</f>
        <v>0</v>
      </c>
      <c r="BH137" s="168">
        <f>IF(N137="zníž. prenesená",J137,0)</f>
        <v>0</v>
      </c>
      <c r="BI137" s="168">
        <f>IF(N137="nulová",J137,0)</f>
        <v>0</v>
      </c>
      <c r="BJ137" s="14" t="s">
        <v>126</v>
      </c>
      <c r="BK137" s="168">
        <f>ROUND(I137*H137,2)</f>
        <v>0</v>
      </c>
      <c r="BL137" s="14" t="s">
        <v>125</v>
      </c>
      <c r="BM137" s="167" t="s">
        <v>243</v>
      </c>
    </row>
    <row r="138" spans="1:65" s="2" customFormat="1" ht="21.75" customHeight="1">
      <c r="A138" s="29"/>
      <c r="B138" s="157"/>
      <c r="C138" s="158" t="s">
        <v>136</v>
      </c>
      <c r="D138" s="158" t="s">
        <v>121</v>
      </c>
      <c r="E138" s="285" t="s">
        <v>244</v>
      </c>
      <c r="F138" s="286" t="s">
        <v>245</v>
      </c>
      <c r="G138" s="287" t="s">
        <v>124</v>
      </c>
      <c r="H138" s="288">
        <v>7.68</v>
      </c>
      <c r="I138" s="160"/>
      <c r="J138" s="161">
        <f>ROUND(I138*H138,2)</f>
        <v>0</v>
      </c>
      <c r="K138" s="162"/>
      <c r="L138" s="30"/>
      <c r="M138" s="163" t="s">
        <v>1</v>
      </c>
      <c r="N138" s="164" t="s">
        <v>39</v>
      </c>
      <c r="O138" s="54"/>
      <c r="P138" s="165">
        <f>O138*H138</f>
        <v>0</v>
      </c>
      <c r="Q138" s="165">
        <v>0</v>
      </c>
      <c r="R138" s="165">
        <f>Q138*H138</f>
        <v>0</v>
      </c>
      <c r="S138" s="165">
        <v>0</v>
      </c>
      <c r="T138" s="166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7" t="s">
        <v>125</v>
      </c>
      <c r="AT138" s="167" t="s">
        <v>121</v>
      </c>
      <c r="AU138" s="167" t="s">
        <v>126</v>
      </c>
      <c r="AY138" s="14" t="s">
        <v>119</v>
      </c>
      <c r="BE138" s="168">
        <f>IF(N138="základná",J138,0)</f>
        <v>0</v>
      </c>
      <c r="BF138" s="168">
        <f>IF(N138="znížená",J138,0)</f>
        <v>0</v>
      </c>
      <c r="BG138" s="168">
        <f>IF(N138="zákl. prenesená",J138,0)</f>
        <v>0</v>
      </c>
      <c r="BH138" s="168">
        <f>IF(N138="zníž. prenesená",J138,0)</f>
        <v>0</v>
      </c>
      <c r="BI138" s="168">
        <f>IF(N138="nulová",J138,0)</f>
        <v>0</v>
      </c>
      <c r="BJ138" s="14" t="s">
        <v>126</v>
      </c>
      <c r="BK138" s="168">
        <f>ROUND(I138*H138,2)</f>
        <v>0</v>
      </c>
      <c r="BL138" s="14" t="s">
        <v>125</v>
      </c>
      <c r="BM138" s="167" t="s">
        <v>246</v>
      </c>
    </row>
    <row r="139" spans="1:65" s="12" customFormat="1" ht="22.9" customHeight="1">
      <c r="B139" s="144"/>
      <c r="D139" s="145" t="s">
        <v>71</v>
      </c>
      <c r="E139" s="289" t="s">
        <v>148</v>
      </c>
      <c r="F139" s="289" t="s">
        <v>247</v>
      </c>
      <c r="G139" s="290"/>
      <c r="H139" s="290"/>
      <c r="I139" s="147"/>
      <c r="J139" s="156">
        <f>BK139</f>
        <v>0</v>
      </c>
      <c r="L139" s="144"/>
      <c r="M139" s="149"/>
      <c r="N139" s="150"/>
      <c r="O139" s="150"/>
      <c r="P139" s="151">
        <f>SUM(P140:P156)</f>
        <v>0</v>
      </c>
      <c r="Q139" s="150"/>
      <c r="R139" s="151">
        <f>SUM(R140:R156)</f>
        <v>0.78947252000000001</v>
      </c>
      <c r="S139" s="150"/>
      <c r="T139" s="152">
        <f>SUM(T140:T156)</f>
        <v>0</v>
      </c>
      <c r="AR139" s="145" t="s">
        <v>80</v>
      </c>
      <c r="AT139" s="153" t="s">
        <v>71</v>
      </c>
      <c r="AU139" s="153" t="s">
        <v>80</v>
      </c>
      <c r="AY139" s="145" t="s">
        <v>119</v>
      </c>
      <c r="BK139" s="154">
        <f>SUM(BK140:BK156)</f>
        <v>0</v>
      </c>
    </row>
    <row r="140" spans="1:65" s="2" customFormat="1" ht="16.5" customHeight="1">
      <c r="A140" s="29"/>
      <c r="B140" s="157"/>
      <c r="C140" s="158" t="s">
        <v>140</v>
      </c>
      <c r="D140" s="158" t="s">
        <v>121</v>
      </c>
      <c r="E140" s="285" t="s">
        <v>248</v>
      </c>
      <c r="F140" s="286" t="s">
        <v>249</v>
      </c>
      <c r="G140" s="287" t="s">
        <v>151</v>
      </c>
      <c r="H140" s="288">
        <v>0.25600000000000001</v>
      </c>
      <c r="I140" s="160"/>
      <c r="J140" s="161">
        <f t="shared" ref="J140:J156" si="0">ROUND(I140*H140,2)</f>
        <v>0</v>
      </c>
      <c r="K140" s="162"/>
      <c r="L140" s="30"/>
      <c r="M140" s="163" t="s">
        <v>1</v>
      </c>
      <c r="N140" s="164" t="s">
        <v>39</v>
      </c>
      <c r="O140" s="54"/>
      <c r="P140" s="165">
        <f t="shared" ref="P140:P156" si="1">O140*H140</f>
        <v>0</v>
      </c>
      <c r="Q140" s="165">
        <v>0</v>
      </c>
      <c r="R140" s="165">
        <f t="shared" ref="R140:R156" si="2">Q140*H140</f>
        <v>0</v>
      </c>
      <c r="S140" s="165">
        <v>0</v>
      </c>
      <c r="T140" s="166">
        <f t="shared" ref="T140:T156" si="3"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7" t="s">
        <v>125</v>
      </c>
      <c r="AT140" s="167" t="s">
        <v>121</v>
      </c>
      <c r="AU140" s="167" t="s">
        <v>126</v>
      </c>
      <c r="AY140" s="14" t="s">
        <v>119</v>
      </c>
      <c r="BE140" s="168">
        <f t="shared" ref="BE140:BE156" si="4">IF(N140="základná",J140,0)</f>
        <v>0</v>
      </c>
      <c r="BF140" s="168">
        <f t="shared" ref="BF140:BF156" si="5">IF(N140="znížená",J140,0)</f>
        <v>0</v>
      </c>
      <c r="BG140" s="168">
        <f t="shared" ref="BG140:BG156" si="6">IF(N140="zákl. prenesená",J140,0)</f>
        <v>0</v>
      </c>
      <c r="BH140" s="168">
        <f t="shared" ref="BH140:BH156" si="7">IF(N140="zníž. prenesená",J140,0)</f>
        <v>0</v>
      </c>
      <c r="BI140" s="168">
        <f t="shared" ref="BI140:BI156" si="8">IF(N140="nulová",J140,0)</f>
        <v>0</v>
      </c>
      <c r="BJ140" s="14" t="s">
        <v>126</v>
      </c>
      <c r="BK140" s="168">
        <f t="shared" ref="BK140:BK156" si="9">ROUND(I140*H140,2)</f>
        <v>0</v>
      </c>
      <c r="BL140" s="14" t="s">
        <v>125</v>
      </c>
      <c r="BM140" s="167" t="s">
        <v>250</v>
      </c>
    </row>
    <row r="141" spans="1:65" s="2" customFormat="1" ht="21.75" customHeight="1">
      <c r="A141" s="29"/>
      <c r="B141" s="157"/>
      <c r="C141" s="158" t="s">
        <v>144</v>
      </c>
      <c r="D141" s="158" t="s">
        <v>121</v>
      </c>
      <c r="E141" s="285" t="s">
        <v>234</v>
      </c>
      <c r="F141" s="286" t="s">
        <v>235</v>
      </c>
      <c r="G141" s="287" t="s">
        <v>151</v>
      </c>
      <c r="H141" s="288">
        <v>0.25600000000000001</v>
      </c>
      <c r="I141" s="160"/>
      <c r="J141" s="161">
        <f t="shared" si="0"/>
        <v>0</v>
      </c>
      <c r="K141" s="162"/>
      <c r="L141" s="30"/>
      <c r="M141" s="163" t="s">
        <v>1</v>
      </c>
      <c r="N141" s="164" t="s">
        <v>39</v>
      </c>
      <c r="O141" s="54"/>
      <c r="P141" s="165">
        <f t="shared" si="1"/>
        <v>0</v>
      </c>
      <c r="Q141" s="165">
        <v>0</v>
      </c>
      <c r="R141" s="165">
        <f t="shared" si="2"/>
        <v>0</v>
      </c>
      <c r="S141" s="165">
        <v>0</v>
      </c>
      <c r="T141" s="166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7" t="s">
        <v>125</v>
      </c>
      <c r="AT141" s="167" t="s">
        <v>121</v>
      </c>
      <c r="AU141" s="167" t="s">
        <v>126</v>
      </c>
      <c r="AY141" s="14" t="s">
        <v>119</v>
      </c>
      <c r="BE141" s="168">
        <f t="shared" si="4"/>
        <v>0</v>
      </c>
      <c r="BF141" s="168">
        <f t="shared" si="5"/>
        <v>0</v>
      </c>
      <c r="BG141" s="168">
        <f t="shared" si="6"/>
        <v>0</v>
      </c>
      <c r="BH141" s="168">
        <f t="shared" si="7"/>
        <v>0</v>
      </c>
      <c r="BI141" s="168">
        <f t="shared" si="8"/>
        <v>0</v>
      </c>
      <c r="BJ141" s="14" t="s">
        <v>126</v>
      </c>
      <c r="BK141" s="168">
        <f t="shared" si="9"/>
        <v>0</v>
      </c>
      <c r="BL141" s="14" t="s">
        <v>125</v>
      </c>
      <c r="BM141" s="167" t="s">
        <v>251</v>
      </c>
    </row>
    <row r="142" spans="1:65" s="2" customFormat="1" ht="16.5" customHeight="1">
      <c r="A142" s="29"/>
      <c r="B142" s="157"/>
      <c r="C142" s="158" t="s">
        <v>148</v>
      </c>
      <c r="D142" s="158" t="s">
        <v>121</v>
      </c>
      <c r="E142" s="285" t="s">
        <v>238</v>
      </c>
      <c r="F142" s="286" t="s">
        <v>239</v>
      </c>
      <c r="G142" s="287" t="s">
        <v>151</v>
      </c>
      <c r="H142" s="288">
        <v>0.23</v>
      </c>
      <c r="I142" s="160"/>
      <c r="J142" s="161">
        <f t="shared" si="0"/>
        <v>0</v>
      </c>
      <c r="K142" s="162"/>
      <c r="L142" s="30"/>
      <c r="M142" s="163" t="s">
        <v>1</v>
      </c>
      <c r="N142" s="164" t="s">
        <v>39</v>
      </c>
      <c r="O142" s="54"/>
      <c r="P142" s="165">
        <f t="shared" si="1"/>
        <v>0</v>
      </c>
      <c r="Q142" s="165">
        <v>2.2151299999999998</v>
      </c>
      <c r="R142" s="165">
        <f t="shared" si="2"/>
        <v>0.50947989999999999</v>
      </c>
      <c r="S142" s="165">
        <v>0</v>
      </c>
      <c r="T142" s="166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7" t="s">
        <v>125</v>
      </c>
      <c r="AT142" s="167" t="s">
        <v>121</v>
      </c>
      <c r="AU142" s="167" t="s">
        <v>126</v>
      </c>
      <c r="AY142" s="14" t="s">
        <v>119</v>
      </c>
      <c r="BE142" s="168">
        <f t="shared" si="4"/>
        <v>0</v>
      </c>
      <c r="BF142" s="168">
        <f t="shared" si="5"/>
        <v>0</v>
      </c>
      <c r="BG142" s="168">
        <f t="shared" si="6"/>
        <v>0</v>
      </c>
      <c r="BH142" s="168">
        <f t="shared" si="7"/>
        <v>0</v>
      </c>
      <c r="BI142" s="168">
        <f t="shared" si="8"/>
        <v>0</v>
      </c>
      <c r="BJ142" s="14" t="s">
        <v>126</v>
      </c>
      <c r="BK142" s="168">
        <f t="shared" si="9"/>
        <v>0</v>
      </c>
      <c r="BL142" s="14" t="s">
        <v>125</v>
      </c>
      <c r="BM142" s="167" t="s">
        <v>252</v>
      </c>
    </row>
    <row r="143" spans="1:65" s="2" customFormat="1" ht="16.5" customHeight="1">
      <c r="A143" s="29"/>
      <c r="B143" s="157"/>
      <c r="C143" s="158" t="s">
        <v>12</v>
      </c>
      <c r="D143" s="158" t="s">
        <v>121</v>
      </c>
      <c r="E143" s="285" t="s">
        <v>241</v>
      </c>
      <c r="F143" s="286" t="s">
        <v>242</v>
      </c>
      <c r="G143" s="287" t="s">
        <v>124</v>
      </c>
      <c r="H143" s="288">
        <v>0.32400000000000001</v>
      </c>
      <c r="I143" s="160"/>
      <c r="J143" s="161">
        <f t="shared" si="0"/>
        <v>0</v>
      </c>
      <c r="K143" s="162"/>
      <c r="L143" s="30"/>
      <c r="M143" s="163" t="s">
        <v>1</v>
      </c>
      <c r="N143" s="164" t="s">
        <v>39</v>
      </c>
      <c r="O143" s="54"/>
      <c r="P143" s="165">
        <f t="shared" si="1"/>
        <v>0</v>
      </c>
      <c r="Q143" s="165">
        <v>4.0699999999999998E-3</v>
      </c>
      <c r="R143" s="165">
        <f t="shared" si="2"/>
        <v>1.31868E-3</v>
      </c>
      <c r="S143" s="165">
        <v>0</v>
      </c>
      <c r="T143" s="166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7" t="s">
        <v>125</v>
      </c>
      <c r="AT143" s="167" t="s">
        <v>121</v>
      </c>
      <c r="AU143" s="167" t="s">
        <v>126</v>
      </c>
      <c r="AY143" s="14" t="s">
        <v>119</v>
      </c>
      <c r="BE143" s="168">
        <f t="shared" si="4"/>
        <v>0</v>
      </c>
      <c r="BF143" s="168">
        <f t="shared" si="5"/>
        <v>0</v>
      </c>
      <c r="BG143" s="168">
        <f t="shared" si="6"/>
        <v>0</v>
      </c>
      <c r="BH143" s="168">
        <f t="shared" si="7"/>
        <v>0</v>
      </c>
      <c r="BI143" s="168">
        <f t="shared" si="8"/>
        <v>0</v>
      </c>
      <c r="BJ143" s="14" t="s">
        <v>126</v>
      </c>
      <c r="BK143" s="168">
        <f t="shared" si="9"/>
        <v>0</v>
      </c>
      <c r="BL143" s="14" t="s">
        <v>125</v>
      </c>
      <c r="BM143" s="167" t="s">
        <v>253</v>
      </c>
    </row>
    <row r="144" spans="1:65" s="2" customFormat="1" ht="21.75" customHeight="1">
      <c r="A144" s="29"/>
      <c r="B144" s="157"/>
      <c r="C144" s="158" t="s">
        <v>156</v>
      </c>
      <c r="D144" s="158" t="s">
        <v>121</v>
      </c>
      <c r="E144" s="285" t="s">
        <v>244</v>
      </c>
      <c r="F144" s="286" t="s">
        <v>245</v>
      </c>
      <c r="G144" s="287" t="s">
        <v>124</v>
      </c>
      <c r="H144" s="288">
        <v>0.32400000000000001</v>
      </c>
      <c r="I144" s="160"/>
      <c r="J144" s="161">
        <f t="shared" si="0"/>
        <v>0</v>
      </c>
      <c r="K144" s="162"/>
      <c r="L144" s="30"/>
      <c r="M144" s="163" t="s">
        <v>1</v>
      </c>
      <c r="N144" s="164" t="s">
        <v>39</v>
      </c>
      <c r="O144" s="54"/>
      <c r="P144" s="165">
        <f t="shared" si="1"/>
        <v>0</v>
      </c>
      <c r="Q144" s="165">
        <v>0</v>
      </c>
      <c r="R144" s="165">
        <f t="shared" si="2"/>
        <v>0</v>
      </c>
      <c r="S144" s="165">
        <v>0</v>
      </c>
      <c r="T144" s="166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7" t="s">
        <v>125</v>
      </c>
      <c r="AT144" s="167" t="s">
        <v>121</v>
      </c>
      <c r="AU144" s="167" t="s">
        <v>126</v>
      </c>
      <c r="AY144" s="14" t="s">
        <v>119</v>
      </c>
      <c r="BE144" s="168">
        <f t="shared" si="4"/>
        <v>0</v>
      </c>
      <c r="BF144" s="168">
        <f t="shared" si="5"/>
        <v>0</v>
      </c>
      <c r="BG144" s="168">
        <f t="shared" si="6"/>
        <v>0</v>
      </c>
      <c r="BH144" s="168">
        <f t="shared" si="7"/>
        <v>0</v>
      </c>
      <c r="BI144" s="168">
        <f t="shared" si="8"/>
        <v>0</v>
      </c>
      <c r="BJ144" s="14" t="s">
        <v>126</v>
      </c>
      <c r="BK144" s="168">
        <f t="shared" si="9"/>
        <v>0</v>
      </c>
      <c r="BL144" s="14" t="s">
        <v>125</v>
      </c>
      <c r="BM144" s="167" t="s">
        <v>254</v>
      </c>
    </row>
    <row r="145" spans="1:65" s="2" customFormat="1" ht="16.5" customHeight="1">
      <c r="A145" s="29"/>
      <c r="B145" s="157"/>
      <c r="C145" s="158" t="s">
        <v>160</v>
      </c>
      <c r="D145" s="158" t="s">
        <v>121</v>
      </c>
      <c r="E145" s="285" t="s">
        <v>255</v>
      </c>
      <c r="F145" s="286" t="s">
        <v>256</v>
      </c>
      <c r="G145" s="287" t="s">
        <v>124</v>
      </c>
      <c r="H145" s="288">
        <v>0.68799999999999994</v>
      </c>
      <c r="I145" s="160"/>
      <c r="J145" s="161">
        <f t="shared" si="0"/>
        <v>0</v>
      </c>
      <c r="K145" s="162"/>
      <c r="L145" s="30"/>
      <c r="M145" s="163" t="s">
        <v>1</v>
      </c>
      <c r="N145" s="164" t="s">
        <v>39</v>
      </c>
      <c r="O145" s="54"/>
      <c r="P145" s="165">
        <f t="shared" si="1"/>
        <v>0</v>
      </c>
      <c r="Q145" s="165">
        <v>4.5199999999999997E-3</v>
      </c>
      <c r="R145" s="165">
        <f t="shared" si="2"/>
        <v>3.1097599999999996E-3</v>
      </c>
      <c r="S145" s="165">
        <v>0</v>
      </c>
      <c r="T145" s="166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7" t="s">
        <v>125</v>
      </c>
      <c r="AT145" s="167" t="s">
        <v>121</v>
      </c>
      <c r="AU145" s="167" t="s">
        <v>126</v>
      </c>
      <c r="AY145" s="14" t="s">
        <v>119</v>
      </c>
      <c r="BE145" s="168">
        <f t="shared" si="4"/>
        <v>0</v>
      </c>
      <c r="BF145" s="168">
        <f t="shared" si="5"/>
        <v>0</v>
      </c>
      <c r="BG145" s="168">
        <f t="shared" si="6"/>
        <v>0</v>
      </c>
      <c r="BH145" s="168">
        <f t="shared" si="7"/>
        <v>0</v>
      </c>
      <c r="BI145" s="168">
        <f t="shared" si="8"/>
        <v>0</v>
      </c>
      <c r="BJ145" s="14" t="s">
        <v>126</v>
      </c>
      <c r="BK145" s="168">
        <f t="shared" si="9"/>
        <v>0</v>
      </c>
      <c r="BL145" s="14" t="s">
        <v>125</v>
      </c>
      <c r="BM145" s="167" t="s">
        <v>257</v>
      </c>
    </row>
    <row r="146" spans="1:65" s="2" customFormat="1" ht="21.75" customHeight="1">
      <c r="A146" s="29"/>
      <c r="B146" s="157"/>
      <c r="C146" s="158" t="s">
        <v>164</v>
      </c>
      <c r="D146" s="158" t="s">
        <v>121</v>
      </c>
      <c r="E146" s="285" t="s">
        <v>258</v>
      </c>
      <c r="F146" s="286" t="s">
        <v>259</v>
      </c>
      <c r="G146" s="287" t="s">
        <v>124</v>
      </c>
      <c r="H146" s="288">
        <v>1.45</v>
      </c>
      <c r="I146" s="160"/>
      <c r="J146" s="161">
        <f t="shared" si="0"/>
        <v>0</v>
      </c>
      <c r="K146" s="162"/>
      <c r="L146" s="30"/>
      <c r="M146" s="163" t="s">
        <v>1</v>
      </c>
      <c r="N146" s="164" t="s">
        <v>39</v>
      </c>
      <c r="O146" s="54"/>
      <c r="P146" s="165">
        <f t="shared" si="1"/>
        <v>0</v>
      </c>
      <c r="Q146" s="165">
        <v>0.10778</v>
      </c>
      <c r="R146" s="165">
        <f t="shared" si="2"/>
        <v>0.156281</v>
      </c>
      <c r="S146" s="165">
        <v>0</v>
      </c>
      <c r="T146" s="166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7" t="s">
        <v>125</v>
      </c>
      <c r="AT146" s="167" t="s">
        <v>121</v>
      </c>
      <c r="AU146" s="167" t="s">
        <v>126</v>
      </c>
      <c r="AY146" s="14" t="s">
        <v>119</v>
      </c>
      <c r="BE146" s="168">
        <f t="shared" si="4"/>
        <v>0</v>
      </c>
      <c r="BF146" s="168">
        <f t="shared" si="5"/>
        <v>0</v>
      </c>
      <c r="BG146" s="168">
        <f t="shared" si="6"/>
        <v>0</v>
      </c>
      <c r="BH146" s="168">
        <f t="shared" si="7"/>
        <v>0</v>
      </c>
      <c r="BI146" s="168">
        <f t="shared" si="8"/>
        <v>0</v>
      </c>
      <c r="BJ146" s="14" t="s">
        <v>126</v>
      </c>
      <c r="BK146" s="168">
        <f t="shared" si="9"/>
        <v>0</v>
      </c>
      <c r="BL146" s="14" t="s">
        <v>125</v>
      </c>
      <c r="BM146" s="167" t="s">
        <v>260</v>
      </c>
    </row>
    <row r="147" spans="1:65" s="2" customFormat="1" ht="21.75" customHeight="1">
      <c r="A147" s="29"/>
      <c r="B147" s="157"/>
      <c r="C147" s="158" t="s">
        <v>168</v>
      </c>
      <c r="D147" s="158" t="s">
        <v>121</v>
      </c>
      <c r="E147" s="285" t="s">
        <v>261</v>
      </c>
      <c r="F147" s="286" t="s">
        <v>262</v>
      </c>
      <c r="G147" s="287" t="s">
        <v>151</v>
      </c>
      <c r="H147" s="288">
        <v>4.1000000000000002E-2</v>
      </c>
      <c r="I147" s="160"/>
      <c r="J147" s="161">
        <f t="shared" si="0"/>
        <v>0</v>
      </c>
      <c r="K147" s="162"/>
      <c r="L147" s="30"/>
      <c r="M147" s="163" t="s">
        <v>1</v>
      </c>
      <c r="N147" s="164" t="s">
        <v>39</v>
      </c>
      <c r="O147" s="54"/>
      <c r="P147" s="165">
        <f t="shared" si="1"/>
        <v>0</v>
      </c>
      <c r="Q147" s="165">
        <v>2.4018999999999999</v>
      </c>
      <c r="R147" s="165">
        <f t="shared" si="2"/>
        <v>9.8477900000000007E-2</v>
      </c>
      <c r="S147" s="165">
        <v>0</v>
      </c>
      <c r="T147" s="166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7" t="s">
        <v>125</v>
      </c>
      <c r="AT147" s="167" t="s">
        <v>121</v>
      </c>
      <c r="AU147" s="167" t="s">
        <v>126</v>
      </c>
      <c r="AY147" s="14" t="s">
        <v>119</v>
      </c>
      <c r="BE147" s="168">
        <f t="shared" si="4"/>
        <v>0</v>
      </c>
      <c r="BF147" s="168">
        <f t="shared" si="5"/>
        <v>0</v>
      </c>
      <c r="BG147" s="168">
        <f t="shared" si="6"/>
        <v>0</v>
      </c>
      <c r="BH147" s="168">
        <f t="shared" si="7"/>
        <v>0</v>
      </c>
      <c r="BI147" s="168">
        <f t="shared" si="8"/>
        <v>0</v>
      </c>
      <c r="BJ147" s="14" t="s">
        <v>126</v>
      </c>
      <c r="BK147" s="168">
        <f t="shared" si="9"/>
        <v>0</v>
      </c>
      <c r="BL147" s="14" t="s">
        <v>125</v>
      </c>
      <c r="BM147" s="167" t="s">
        <v>263</v>
      </c>
    </row>
    <row r="148" spans="1:65" s="2" customFormat="1" ht="16.5" customHeight="1">
      <c r="A148" s="29"/>
      <c r="B148" s="157"/>
      <c r="C148" s="158" t="s">
        <v>172</v>
      </c>
      <c r="D148" s="158" t="s">
        <v>121</v>
      </c>
      <c r="E148" s="285" t="s">
        <v>264</v>
      </c>
      <c r="F148" s="286" t="s">
        <v>265</v>
      </c>
      <c r="G148" s="287" t="s">
        <v>124</v>
      </c>
      <c r="H148" s="288">
        <v>0.48599999999999999</v>
      </c>
      <c r="I148" s="160"/>
      <c r="J148" s="161">
        <f t="shared" si="0"/>
        <v>0</v>
      </c>
      <c r="K148" s="162"/>
      <c r="L148" s="30"/>
      <c r="M148" s="163" t="s">
        <v>1</v>
      </c>
      <c r="N148" s="164" t="s">
        <v>39</v>
      </c>
      <c r="O148" s="54"/>
      <c r="P148" s="165">
        <f t="shared" si="1"/>
        <v>0</v>
      </c>
      <c r="Q148" s="165">
        <v>1.1299999999999999E-3</v>
      </c>
      <c r="R148" s="165">
        <f t="shared" si="2"/>
        <v>5.4917999999999992E-4</v>
      </c>
      <c r="S148" s="165">
        <v>0</v>
      </c>
      <c r="T148" s="166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7" t="s">
        <v>125</v>
      </c>
      <c r="AT148" s="167" t="s">
        <v>121</v>
      </c>
      <c r="AU148" s="167" t="s">
        <v>126</v>
      </c>
      <c r="AY148" s="14" t="s">
        <v>119</v>
      </c>
      <c r="BE148" s="168">
        <f t="shared" si="4"/>
        <v>0</v>
      </c>
      <c r="BF148" s="168">
        <f t="shared" si="5"/>
        <v>0</v>
      </c>
      <c r="BG148" s="168">
        <f t="shared" si="6"/>
        <v>0</v>
      </c>
      <c r="BH148" s="168">
        <f t="shared" si="7"/>
        <v>0</v>
      </c>
      <c r="BI148" s="168">
        <f t="shared" si="8"/>
        <v>0</v>
      </c>
      <c r="BJ148" s="14" t="s">
        <v>126</v>
      </c>
      <c r="BK148" s="168">
        <f t="shared" si="9"/>
        <v>0</v>
      </c>
      <c r="BL148" s="14" t="s">
        <v>125</v>
      </c>
      <c r="BM148" s="167" t="s">
        <v>266</v>
      </c>
    </row>
    <row r="149" spans="1:65" s="2" customFormat="1" ht="16.5" customHeight="1">
      <c r="A149" s="29"/>
      <c r="B149" s="157"/>
      <c r="C149" s="158" t="s">
        <v>174</v>
      </c>
      <c r="D149" s="158" t="s">
        <v>121</v>
      </c>
      <c r="E149" s="285" t="s">
        <v>267</v>
      </c>
      <c r="F149" s="286" t="s">
        <v>268</v>
      </c>
      <c r="G149" s="287" t="s">
        <v>124</v>
      </c>
      <c r="H149" s="288">
        <v>0.48599999999999999</v>
      </c>
      <c r="I149" s="160"/>
      <c r="J149" s="161">
        <f t="shared" si="0"/>
        <v>0</v>
      </c>
      <c r="K149" s="162"/>
      <c r="L149" s="30"/>
      <c r="M149" s="163" t="s">
        <v>1</v>
      </c>
      <c r="N149" s="164" t="s">
        <v>39</v>
      </c>
      <c r="O149" s="54"/>
      <c r="P149" s="165">
        <f t="shared" si="1"/>
        <v>0</v>
      </c>
      <c r="Q149" s="165">
        <v>0</v>
      </c>
      <c r="R149" s="165">
        <f t="shared" si="2"/>
        <v>0</v>
      </c>
      <c r="S149" s="165">
        <v>0</v>
      </c>
      <c r="T149" s="166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7" t="s">
        <v>125</v>
      </c>
      <c r="AT149" s="167" t="s">
        <v>121</v>
      </c>
      <c r="AU149" s="167" t="s">
        <v>126</v>
      </c>
      <c r="AY149" s="14" t="s">
        <v>119</v>
      </c>
      <c r="BE149" s="168">
        <f t="shared" si="4"/>
        <v>0</v>
      </c>
      <c r="BF149" s="168">
        <f t="shared" si="5"/>
        <v>0</v>
      </c>
      <c r="BG149" s="168">
        <f t="shared" si="6"/>
        <v>0</v>
      </c>
      <c r="BH149" s="168">
        <f t="shared" si="7"/>
        <v>0</v>
      </c>
      <c r="BI149" s="168">
        <f t="shared" si="8"/>
        <v>0</v>
      </c>
      <c r="BJ149" s="14" t="s">
        <v>126</v>
      </c>
      <c r="BK149" s="168">
        <f t="shared" si="9"/>
        <v>0</v>
      </c>
      <c r="BL149" s="14" t="s">
        <v>125</v>
      </c>
      <c r="BM149" s="167" t="s">
        <v>269</v>
      </c>
    </row>
    <row r="150" spans="1:65" s="2" customFormat="1" ht="21.75" customHeight="1">
      <c r="A150" s="29"/>
      <c r="B150" s="157"/>
      <c r="C150" s="158" t="s">
        <v>178</v>
      </c>
      <c r="D150" s="158" t="s">
        <v>121</v>
      </c>
      <c r="E150" s="285" t="s">
        <v>270</v>
      </c>
      <c r="F150" s="286" t="s">
        <v>271</v>
      </c>
      <c r="G150" s="287" t="s">
        <v>124</v>
      </c>
      <c r="H150" s="288">
        <v>0.20399999999999999</v>
      </c>
      <c r="I150" s="160"/>
      <c r="J150" s="161">
        <f t="shared" si="0"/>
        <v>0</v>
      </c>
      <c r="K150" s="162"/>
      <c r="L150" s="30"/>
      <c r="M150" s="163" t="s">
        <v>1</v>
      </c>
      <c r="N150" s="164" t="s">
        <v>39</v>
      </c>
      <c r="O150" s="54"/>
      <c r="P150" s="165">
        <f t="shared" si="1"/>
        <v>0</v>
      </c>
      <c r="Q150" s="165">
        <v>2.2799999999999999E-3</v>
      </c>
      <c r="R150" s="165">
        <f t="shared" si="2"/>
        <v>4.6511999999999996E-4</v>
      </c>
      <c r="S150" s="165">
        <v>0</v>
      </c>
      <c r="T150" s="166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7" t="s">
        <v>125</v>
      </c>
      <c r="AT150" s="167" t="s">
        <v>121</v>
      </c>
      <c r="AU150" s="167" t="s">
        <v>126</v>
      </c>
      <c r="AY150" s="14" t="s">
        <v>119</v>
      </c>
      <c r="BE150" s="168">
        <f t="shared" si="4"/>
        <v>0</v>
      </c>
      <c r="BF150" s="168">
        <f t="shared" si="5"/>
        <v>0</v>
      </c>
      <c r="BG150" s="168">
        <f t="shared" si="6"/>
        <v>0</v>
      </c>
      <c r="BH150" s="168">
        <f t="shared" si="7"/>
        <v>0</v>
      </c>
      <c r="BI150" s="168">
        <f t="shared" si="8"/>
        <v>0</v>
      </c>
      <c r="BJ150" s="14" t="s">
        <v>126</v>
      </c>
      <c r="BK150" s="168">
        <f t="shared" si="9"/>
        <v>0</v>
      </c>
      <c r="BL150" s="14" t="s">
        <v>125</v>
      </c>
      <c r="BM150" s="167" t="s">
        <v>272</v>
      </c>
    </row>
    <row r="151" spans="1:65" s="2" customFormat="1" ht="21.75" customHeight="1">
      <c r="A151" s="29"/>
      <c r="B151" s="157"/>
      <c r="C151" s="158" t="s">
        <v>182</v>
      </c>
      <c r="D151" s="158" t="s">
        <v>121</v>
      </c>
      <c r="E151" s="285" t="s">
        <v>273</v>
      </c>
      <c r="F151" s="286" t="s">
        <v>274</v>
      </c>
      <c r="G151" s="287" t="s">
        <v>124</v>
      </c>
      <c r="H151" s="288">
        <v>0.20399999999999999</v>
      </c>
      <c r="I151" s="160"/>
      <c r="J151" s="161">
        <f t="shared" si="0"/>
        <v>0</v>
      </c>
      <c r="K151" s="162"/>
      <c r="L151" s="30"/>
      <c r="M151" s="163" t="s">
        <v>1</v>
      </c>
      <c r="N151" s="164" t="s">
        <v>39</v>
      </c>
      <c r="O151" s="54"/>
      <c r="P151" s="165">
        <f t="shared" si="1"/>
        <v>0</v>
      </c>
      <c r="Q151" s="165">
        <v>0</v>
      </c>
      <c r="R151" s="165">
        <f t="shared" si="2"/>
        <v>0</v>
      </c>
      <c r="S151" s="165">
        <v>0</v>
      </c>
      <c r="T151" s="166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7" t="s">
        <v>125</v>
      </c>
      <c r="AT151" s="167" t="s">
        <v>121</v>
      </c>
      <c r="AU151" s="167" t="s">
        <v>126</v>
      </c>
      <c r="AY151" s="14" t="s">
        <v>119</v>
      </c>
      <c r="BE151" s="168">
        <f t="shared" si="4"/>
        <v>0</v>
      </c>
      <c r="BF151" s="168">
        <f t="shared" si="5"/>
        <v>0</v>
      </c>
      <c r="BG151" s="168">
        <f t="shared" si="6"/>
        <v>0</v>
      </c>
      <c r="BH151" s="168">
        <f t="shared" si="7"/>
        <v>0</v>
      </c>
      <c r="BI151" s="168">
        <f t="shared" si="8"/>
        <v>0</v>
      </c>
      <c r="BJ151" s="14" t="s">
        <v>126</v>
      </c>
      <c r="BK151" s="168">
        <f t="shared" si="9"/>
        <v>0</v>
      </c>
      <c r="BL151" s="14" t="s">
        <v>125</v>
      </c>
      <c r="BM151" s="167" t="s">
        <v>275</v>
      </c>
    </row>
    <row r="152" spans="1:65" s="2" customFormat="1" ht="33" customHeight="1">
      <c r="A152" s="29"/>
      <c r="B152" s="157"/>
      <c r="C152" s="158" t="s">
        <v>186</v>
      </c>
      <c r="D152" s="158" t="s">
        <v>121</v>
      </c>
      <c r="E152" s="285" t="s">
        <v>276</v>
      </c>
      <c r="F152" s="286" t="s">
        <v>277</v>
      </c>
      <c r="G152" s="287" t="s">
        <v>197</v>
      </c>
      <c r="H152" s="288">
        <v>3.0000000000000001E-3</v>
      </c>
      <c r="I152" s="160"/>
      <c r="J152" s="161">
        <f t="shared" si="0"/>
        <v>0</v>
      </c>
      <c r="K152" s="162"/>
      <c r="L152" s="30"/>
      <c r="M152" s="163" t="s">
        <v>1</v>
      </c>
      <c r="N152" s="164" t="s">
        <v>39</v>
      </c>
      <c r="O152" s="54"/>
      <c r="P152" s="165">
        <f t="shared" si="1"/>
        <v>0</v>
      </c>
      <c r="Q152" s="165">
        <v>1.20296</v>
      </c>
      <c r="R152" s="165">
        <f t="shared" si="2"/>
        <v>3.6088800000000001E-3</v>
      </c>
      <c r="S152" s="165">
        <v>0</v>
      </c>
      <c r="T152" s="166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7" t="s">
        <v>125</v>
      </c>
      <c r="AT152" s="167" t="s">
        <v>121</v>
      </c>
      <c r="AU152" s="167" t="s">
        <v>126</v>
      </c>
      <c r="AY152" s="14" t="s">
        <v>119</v>
      </c>
      <c r="BE152" s="168">
        <f t="shared" si="4"/>
        <v>0</v>
      </c>
      <c r="BF152" s="168">
        <f t="shared" si="5"/>
        <v>0</v>
      </c>
      <c r="BG152" s="168">
        <f t="shared" si="6"/>
        <v>0</v>
      </c>
      <c r="BH152" s="168">
        <f t="shared" si="7"/>
        <v>0</v>
      </c>
      <c r="BI152" s="168">
        <f t="shared" si="8"/>
        <v>0</v>
      </c>
      <c r="BJ152" s="14" t="s">
        <v>126</v>
      </c>
      <c r="BK152" s="168">
        <f t="shared" si="9"/>
        <v>0</v>
      </c>
      <c r="BL152" s="14" t="s">
        <v>125</v>
      </c>
      <c r="BM152" s="167" t="s">
        <v>278</v>
      </c>
    </row>
    <row r="153" spans="1:65" s="2" customFormat="1" ht="21.75" customHeight="1">
      <c r="A153" s="29"/>
      <c r="B153" s="157"/>
      <c r="C153" s="158" t="s">
        <v>191</v>
      </c>
      <c r="D153" s="158" t="s">
        <v>121</v>
      </c>
      <c r="E153" s="285" t="s">
        <v>279</v>
      </c>
      <c r="F153" s="286" t="s">
        <v>280</v>
      </c>
      <c r="G153" s="287" t="s">
        <v>124</v>
      </c>
      <c r="H153" s="288">
        <v>1.8580000000000001</v>
      </c>
      <c r="I153" s="160"/>
      <c r="J153" s="161">
        <f t="shared" si="0"/>
        <v>0</v>
      </c>
      <c r="K153" s="162"/>
      <c r="L153" s="30"/>
      <c r="M153" s="163" t="s">
        <v>1</v>
      </c>
      <c r="N153" s="164" t="s">
        <v>39</v>
      </c>
      <c r="O153" s="54"/>
      <c r="P153" s="165">
        <f t="shared" si="1"/>
        <v>0</v>
      </c>
      <c r="Q153" s="165">
        <v>2.0000000000000001E-4</v>
      </c>
      <c r="R153" s="165">
        <f t="shared" si="2"/>
        <v>3.7160000000000003E-4</v>
      </c>
      <c r="S153" s="165">
        <v>0</v>
      </c>
      <c r="T153" s="166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7" t="s">
        <v>125</v>
      </c>
      <c r="AT153" s="167" t="s">
        <v>121</v>
      </c>
      <c r="AU153" s="167" t="s">
        <v>126</v>
      </c>
      <c r="AY153" s="14" t="s">
        <v>119</v>
      </c>
      <c r="BE153" s="168">
        <f t="shared" si="4"/>
        <v>0</v>
      </c>
      <c r="BF153" s="168">
        <f t="shared" si="5"/>
        <v>0</v>
      </c>
      <c r="BG153" s="168">
        <f t="shared" si="6"/>
        <v>0</v>
      </c>
      <c r="BH153" s="168">
        <f t="shared" si="7"/>
        <v>0</v>
      </c>
      <c r="BI153" s="168">
        <f t="shared" si="8"/>
        <v>0</v>
      </c>
      <c r="BJ153" s="14" t="s">
        <v>126</v>
      </c>
      <c r="BK153" s="168">
        <f t="shared" si="9"/>
        <v>0</v>
      </c>
      <c r="BL153" s="14" t="s">
        <v>125</v>
      </c>
      <c r="BM153" s="167" t="s">
        <v>281</v>
      </c>
    </row>
    <row r="154" spans="1:65" s="2" customFormat="1" ht="21.75" customHeight="1">
      <c r="A154" s="29"/>
      <c r="B154" s="157"/>
      <c r="C154" s="158" t="s">
        <v>7</v>
      </c>
      <c r="D154" s="158" t="s">
        <v>121</v>
      </c>
      <c r="E154" s="285" t="s">
        <v>282</v>
      </c>
      <c r="F154" s="286" t="s">
        <v>283</v>
      </c>
      <c r="G154" s="287" t="s">
        <v>124</v>
      </c>
      <c r="H154" s="288">
        <v>1.8580000000000001</v>
      </c>
      <c r="I154" s="160"/>
      <c r="J154" s="161">
        <f t="shared" si="0"/>
        <v>0</v>
      </c>
      <c r="K154" s="162"/>
      <c r="L154" s="30"/>
      <c r="M154" s="163" t="s">
        <v>1</v>
      </c>
      <c r="N154" s="164" t="s">
        <v>39</v>
      </c>
      <c r="O154" s="54"/>
      <c r="P154" s="165">
        <f t="shared" si="1"/>
        <v>0</v>
      </c>
      <c r="Q154" s="165">
        <v>4.15E-3</v>
      </c>
      <c r="R154" s="165">
        <f t="shared" si="2"/>
        <v>7.7107000000000009E-3</v>
      </c>
      <c r="S154" s="165">
        <v>0</v>
      </c>
      <c r="T154" s="166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7" t="s">
        <v>125</v>
      </c>
      <c r="AT154" s="167" t="s">
        <v>121</v>
      </c>
      <c r="AU154" s="167" t="s">
        <v>126</v>
      </c>
      <c r="AY154" s="14" t="s">
        <v>119</v>
      </c>
      <c r="BE154" s="168">
        <f t="shared" si="4"/>
        <v>0</v>
      </c>
      <c r="BF154" s="168">
        <f t="shared" si="5"/>
        <v>0</v>
      </c>
      <c r="BG154" s="168">
        <f t="shared" si="6"/>
        <v>0</v>
      </c>
      <c r="BH154" s="168">
        <f t="shared" si="7"/>
        <v>0</v>
      </c>
      <c r="BI154" s="168">
        <f t="shared" si="8"/>
        <v>0</v>
      </c>
      <c r="BJ154" s="14" t="s">
        <v>126</v>
      </c>
      <c r="BK154" s="168">
        <f t="shared" si="9"/>
        <v>0</v>
      </c>
      <c r="BL154" s="14" t="s">
        <v>125</v>
      </c>
      <c r="BM154" s="167" t="s">
        <v>284</v>
      </c>
    </row>
    <row r="155" spans="1:65" s="2" customFormat="1" ht="21.75" customHeight="1">
      <c r="A155" s="29"/>
      <c r="B155" s="157"/>
      <c r="C155" s="158" t="s">
        <v>199</v>
      </c>
      <c r="D155" s="158" t="s">
        <v>121</v>
      </c>
      <c r="E155" s="285" t="s">
        <v>285</v>
      </c>
      <c r="F155" s="286" t="s">
        <v>286</v>
      </c>
      <c r="G155" s="287" t="s">
        <v>124</v>
      </c>
      <c r="H155" s="288">
        <v>1.8580000000000001</v>
      </c>
      <c r="I155" s="160"/>
      <c r="J155" s="161">
        <f t="shared" si="0"/>
        <v>0</v>
      </c>
      <c r="K155" s="162"/>
      <c r="L155" s="30"/>
      <c r="M155" s="163" t="s">
        <v>1</v>
      </c>
      <c r="N155" s="164" t="s">
        <v>39</v>
      </c>
      <c r="O155" s="54"/>
      <c r="P155" s="165">
        <f t="shared" si="1"/>
        <v>0</v>
      </c>
      <c r="Q155" s="165">
        <v>4.3E-3</v>
      </c>
      <c r="R155" s="165">
        <f t="shared" si="2"/>
        <v>7.9894000000000007E-3</v>
      </c>
      <c r="S155" s="165">
        <v>0</v>
      </c>
      <c r="T155" s="166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7" t="s">
        <v>125</v>
      </c>
      <c r="AT155" s="167" t="s">
        <v>121</v>
      </c>
      <c r="AU155" s="167" t="s">
        <v>126</v>
      </c>
      <c r="AY155" s="14" t="s">
        <v>119</v>
      </c>
      <c r="BE155" s="168">
        <f t="shared" si="4"/>
        <v>0</v>
      </c>
      <c r="BF155" s="168">
        <f t="shared" si="5"/>
        <v>0</v>
      </c>
      <c r="BG155" s="168">
        <f t="shared" si="6"/>
        <v>0</v>
      </c>
      <c r="BH155" s="168">
        <f t="shared" si="7"/>
        <v>0</v>
      </c>
      <c r="BI155" s="168">
        <f t="shared" si="8"/>
        <v>0</v>
      </c>
      <c r="BJ155" s="14" t="s">
        <v>126</v>
      </c>
      <c r="BK155" s="168">
        <f t="shared" si="9"/>
        <v>0</v>
      </c>
      <c r="BL155" s="14" t="s">
        <v>125</v>
      </c>
      <c r="BM155" s="167" t="s">
        <v>287</v>
      </c>
    </row>
    <row r="156" spans="1:65" s="2" customFormat="1" ht="16.5" customHeight="1">
      <c r="A156" s="29"/>
      <c r="B156" s="157"/>
      <c r="C156" s="158" t="s">
        <v>203</v>
      </c>
      <c r="D156" s="158" t="s">
        <v>121</v>
      </c>
      <c r="E156" s="285" t="s">
        <v>288</v>
      </c>
      <c r="F156" s="286" t="s">
        <v>289</v>
      </c>
      <c r="G156" s="287" t="s">
        <v>290</v>
      </c>
      <c r="H156" s="288">
        <v>3.68</v>
      </c>
      <c r="I156" s="160"/>
      <c r="J156" s="161">
        <f t="shared" si="0"/>
        <v>0</v>
      </c>
      <c r="K156" s="162"/>
      <c r="L156" s="30"/>
      <c r="M156" s="163" t="s">
        <v>1</v>
      </c>
      <c r="N156" s="164" t="s">
        <v>39</v>
      </c>
      <c r="O156" s="54"/>
      <c r="P156" s="165">
        <f t="shared" si="1"/>
        <v>0</v>
      </c>
      <c r="Q156" s="165">
        <v>3.0000000000000001E-5</v>
      </c>
      <c r="R156" s="165">
        <f t="shared" si="2"/>
        <v>1.1040000000000001E-4</v>
      </c>
      <c r="S156" s="165">
        <v>0</v>
      </c>
      <c r="T156" s="166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7" t="s">
        <v>125</v>
      </c>
      <c r="AT156" s="167" t="s">
        <v>121</v>
      </c>
      <c r="AU156" s="167" t="s">
        <v>126</v>
      </c>
      <c r="AY156" s="14" t="s">
        <v>119</v>
      </c>
      <c r="BE156" s="168">
        <f t="shared" si="4"/>
        <v>0</v>
      </c>
      <c r="BF156" s="168">
        <f t="shared" si="5"/>
        <v>0</v>
      </c>
      <c r="BG156" s="168">
        <f t="shared" si="6"/>
        <v>0</v>
      </c>
      <c r="BH156" s="168">
        <f t="shared" si="7"/>
        <v>0</v>
      </c>
      <c r="BI156" s="168">
        <f t="shared" si="8"/>
        <v>0</v>
      </c>
      <c r="BJ156" s="14" t="s">
        <v>126</v>
      </c>
      <c r="BK156" s="168">
        <f t="shared" si="9"/>
        <v>0</v>
      </c>
      <c r="BL156" s="14" t="s">
        <v>125</v>
      </c>
      <c r="BM156" s="167" t="s">
        <v>291</v>
      </c>
    </row>
    <row r="157" spans="1:65" s="12" customFormat="1" ht="22.9" customHeight="1">
      <c r="B157" s="144"/>
      <c r="D157" s="145" t="s">
        <v>71</v>
      </c>
      <c r="E157" s="289" t="s">
        <v>12</v>
      </c>
      <c r="F157" s="289" t="s">
        <v>190</v>
      </c>
      <c r="G157" s="290"/>
      <c r="H157" s="290"/>
      <c r="I157" s="147"/>
      <c r="J157" s="156">
        <f>BK157</f>
        <v>0</v>
      </c>
      <c r="L157" s="144"/>
      <c r="M157" s="149"/>
      <c r="N157" s="150"/>
      <c r="O157" s="150"/>
      <c r="P157" s="151">
        <f>SUM(P158:P163)</f>
        <v>0</v>
      </c>
      <c r="Q157" s="150"/>
      <c r="R157" s="151">
        <f>SUM(R158:R163)</f>
        <v>0.16693</v>
      </c>
      <c r="S157" s="150"/>
      <c r="T157" s="152">
        <f>SUM(T158:T163)</f>
        <v>0</v>
      </c>
      <c r="AR157" s="145" t="s">
        <v>80</v>
      </c>
      <c r="AT157" s="153" t="s">
        <v>71</v>
      </c>
      <c r="AU157" s="153" t="s">
        <v>80</v>
      </c>
      <c r="AY157" s="145" t="s">
        <v>119</v>
      </c>
      <c r="BK157" s="154">
        <f>SUM(BK158:BK163)</f>
        <v>0</v>
      </c>
    </row>
    <row r="158" spans="1:65" s="2" customFormat="1" ht="21.75" customHeight="1">
      <c r="A158" s="29"/>
      <c r="B158" s="157"/>
      <c r="C158" s="158" t="s">
        <v>209</v>
      </c>
      <c r="D158" s="158" t="s">
        <v>121</v>
      </c>
      <c r="E158" s="285" t="s">
        <v>292</v>
      </c>
      <c r="F158" s="286" t="s">
        <v>293</v>
      </c>
      <c r="G158" s="287" t="s">
        <v>124</v>
      </c>
      <c r="H158" s="288">
        <v>69</v>
      </c>
      <c r="I158" s="160"/>
      <c r="J158" s="161">
        <f t="shared" ref="J158:J163" si="10">ROUND(I158*H158,2)</f>
        <v>0</v>
      </c>
      <c r="K158" s="162"/>
      <c r="L158" s="30"/>
      <c r="M158" s="163" t="s">
        <v>1</v>
      </c>
      <c r="N158" s="164" t="s">
        <v>39</v>
      </c>
      <c r="O158" s="54"/>
      <c r="P158" s="165">
        <f t="shared" ref="P158:P163" si="11">O158*H158</f>
        <v>0</v>
      </c>
      <c r="Q158" s="165">
        <v>1.5299999999999999E-3</v>
      </c>
      <c r="R158" s="165">
        <f t="shared" ref="R158:R163" si="12">Q158*H158</f>
        <v>0.10557</v>
      </c>
      <c r="S158" s="165">
        <v>0</v>
      </c>
      <c r="T158" s="166">
        <f t="shared" ref="T158:T163" si="13"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7" t="s">
        <v>125</v>
      </c>
      <c r="AT158" s="167" t="s">
        <v>121</v>
      </c>
      <c r="AU158" s="167" t="s">
        <v>126</v>
      </c>
      <c r="AY158" s="14" t="s">
        <v>119</v>
      </c>
      <c r="BE158" s="168">
        <f t="shared" ref="BE158:BE163" si="14">IF(N158="základná",J158,0)</f>
        <v>0</v>
      </c>
      <c r="BF158" s="168">
        <f t="shared" ref="BF158:BF163" si="15">IF(N158="znížená",J158,0)</f>
        <v>0</v>
      </c>
      <c r="BG158" s="168">
        <f t="shared" ref="BG158:BG163" si="16">IF(N158="zákl. prenesená",J158,0)</f>
        <v>0</v>
      </c>
      <c r="BH158" s="168">
        <f t="shared" ref="BH158:BH163" si="17">IF(N158="zníž. prenesená",J158,0)</f>
        <v>0</v>
      </c>
      <c r="BI158" s="168">
        <f t="shared" ref="BI158:BI163" si="18">IF(N158="nulová",J158,0)</f>
        <v>0</v>
      </c>
      <c r="BJ158" s="14" t="s">
        <v>126</v>
      </c>
      <c r="BK158" s="168">
        <f t="shared" ref="BK158:BK163" si="19">ROUND(I158*H158,2)</f>
        <v>0</v>
      </c>
      <c r="BL158" s="14" t="s">
        <v>125</v>
      </c>
      <c r="BM158" s="167" t="s">
        <v>294</v>
      </c>
    </row>
    <row r="159" spans="1:65" s="2" customFormat="1" ht="33" customHeight="1">
      <c r="A159" s="29"/>
      <c r="B159" s="157"/>
      <c r="C159" s="158" t="s">
        <v>215</v>
      </c>
      <c r="D159" s="158" t="s">
        <v>121</v>
      </c>
      <c r="E159" s="285" t="s">
        <v>295</v>
      </c>
      <c r="F159" s="286" t="s">
        <v>296</v>
      </c>
      <c r="G159" s="287" t="s">
        <v>297</v>
      </c>
      <c r="H159" s="288">
        <v>8</v>
      </c>
      <c r="I159" s="160"/>
      <c r="J159" s="161">
        <f t="shared" si="10"/>
        <v>0</v>
      </c>
      <c r="K159" s="162"/>
      <c r="L159" s="30"/>
      <c r="M159" s="163" t="s">
        <v>1</v>
      </c>
      <c r="N159" s="164" t="s">
        <v>39</v>
      </c>
      <c r="O159" s="54"/>
      <c r="P159" s="165">
        <f t="shared" si="11"/>
        <v>0</v>
      </c>
      <c r="Q159" s="165">
        <v>2.5000000000000001E-4</v>
      </c>
      <c r="R159" s="165">
        <f t="shared" si="12"/>
        <v>2E-3</v>
      </c>
      <c r="S159" s="165">
        <v>0</v>
      </c>
      <c r="T159" s="166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7" t="s">
        <v>125</v>
      </c>
      <c r="AT159" s="167" t="s">
        <v>121</v>
      </c>
      <c r="AU159" s="167" t="s">
        <v>126</v>
      </c>
      <c r="AY159" s="14" t="s">
        <v>119</v>
      </c>
      <c r="BE159" s="168">
        <f t="shared" si="14"/>
        <v>0</v>
      </c>
      <c r="BF159" s="168">
        <f t="shared" si="15"/>
        <v>0</v>
      </c>
      <c r="BG159" s="168">
        <f t="shared" si="16"/>
        <v>0</v>
      </c>
      <c r="BH159" s="168">
        <f t="shared" si="17"/>
        <v>0</v>
      </c>
      <c r="BI159" s="168">
        <f t="shared" si="18"/>
        <v>0</v>
      </c>
      <c r="BJ159" s="14" t="s">
        <v>126</v>
      </c>
      <c r="BK159" s="168">
        <f t="shared" si="19"/>
        <v>0</v>
      </c>
      <c r="BL159" s="14" t="s">
        <v>125</v>
      </c>
      <c r="BM159" s="167" t="s">
        <v>298</v>
      </c>
    </row>
    <row r="160" spans="1:65" s="2" customFormat="1" ht="16.5" customHeight="1">
      <c r="A160" s="29"/>
      <c r="B160" s="157"/>
      <c r="C160" s="174" t="s">
        <v>299</v>
      </c>
      <c r="D160" s="174" t="s">
        <v>300</v>
      </c>
      <c r="E160" s="304" t="s">
        <v>301</v>
      </c>
      <c r="F160" s="305" t="s">
        <v>302</v>
      </c>
      <c r="G160" s="306" t="s">
        <v>297</v>
      </c>
      <c r="H160" s="307">
        <v>8</v>
      </c>
      <c r="I160" s="176"/>
      <c r="J160" s="177">
        <f t="shared" si="10"/>
        <v>0</v>
      </c>
      <c r="K160" s="178"/>
      <c r="L160" s="179"/>
      <c r="M160" s="180" t="s">
        <v>1</v>
      </c>
      <c r="N160" s="181" t="s">
        <v>39</v>
      </c>
      <c r="O160" s="54"/>
      <c r="P160" s="165">
        <f t="shared" si="11"/>
        <v>0</v>
      </c>
      <c r="Q160" s="165">
        <v>5.6499999999999996E-3</v>
      </c>
      <c r="R160" s="165">
        <f t="shared" si="12"/>
        <v>4.5199999999999997E-2</v>
      </c>
      <c r="S160" s="165">
        <v>0</v>
      </c>
      <c r="T160" s="166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7" t="s">
        <v>148</v>
      </c>
      <c r="AT160" s="167" t="s">
        <v>300</v>
      </c>
      <c r="AU160" s="167" t="s">
        <v>126</v>
      </c>
      <c r="AY160" s="14" t="s">
        <v>119</v>
      </c>
      <c r="BE160" s="168">
        <f t="shared" si="14"/>
        <v>0</v>
      </c>
      <c r="BF160" s="168">
        <f t="shared" si="15"/>
        <v>0</v>
      </c>
      <c r="BG160" s="168">
        <f t="shared" si="16"/>
        <v>0</v>
      </c>
      <c r="BH160" s="168">
        <f t="shared" si="17"/>
        <v>0</v>
      </c>
      <c r="BI160" s="168">
        <f t="shared" si="18"/>
        <v>0</v>
      </c>
      <c r="BJ160" s="14" t="s">
        <v>126</v>
      </c>
      <c r="BK160" s="168">
        <f t="shared" si="19"/>
        <v>0</v>
      </c>
      <c r="BL160" s="14" t="s">
        <v>125</v>
      </c>
      <c r="BM160" s="167" t="s">
        <v>303</v>
      </c>
    </row>
    <row r="161" spans="1:65" s="2" customFormat="1" ht="33" customHeight="1">
      <c r="A161" s="29"/>
      <c r="B161" s="157"/>
      <c r="C161" s="158" t="s">
        <v>304</v>
      </c>
      <c r="D161" s="158" t="s">
        <v>121</v>
      </c>
      <c r="E161" s="285" t="s">
        <v>305</v>
      </c>
      <c r="F161" s="286" t="s">
        <v>306</v>
      </c>
      <c r="G161" s="287" t="s">
        <v>297</v>
      </c>
      <c r="H161" s="288">
        <v>32</v>
      </c>
      <c r="I161" s="160"/>
      <c r="J161" s="161">
        <f t="shared" si="10"/>
        <v>0</v>
      </c>
      <c r="K161" s="162"/>
      <c r="L161" s="30"/>
      <c r="M161" s="163" t="s">
        <v>1</v>
      </c>
      <c r="N161" s="164" t="s">
        <v>39</v>
      </c>
      <c r="O161" s="54"/>
      <c r="P161" s="165">
        <f t="shared" si="11"/>
        <v>0</v>
      </c>
      <c r="Q161" s="165">
        <v>1.2999999999999999E-4</v>
      </c>
      <c r="R161" s="165">
        <f t="shared" si="12"/>
        <v>4.1599999999999996E-3</v>
      </c>
      <c r="S161" s="165">
        <v>0</v>
      </c>
      <c r="T161" s="166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7" t="s">
        <v>125</v>
      </c>
      <c r="AT161" s="167" t="s">
        <v>121</v>
      </c>
      <c r="AU161" s="167" t="s">
        <v>126</v>
      </c>
      <c r="AY161" s="14" t="s">
        <v>119</v>
      </c>
      <c r="BE161" s="168">
        <f t="shared" si="14"/>
        <v>0</v>
      </c>
      <c r="BF161" s="168">
        <f t="shared" si="15"/>
        <v>0</v>
      </c>
      <c r="BG161" s="168">
        <f t="shared" si="16"/>
        <v>0</v>
      </c>
      <c r="BH161" s="168">
        <f t="shared" si="17"/>
        <v>0</v>
      </c>
      <c r="BI161" s="168">
        <f t="shared" si="18"/>
        <v>0</v>
      </c>
      <c r="BJ161" s="14" t="s">
        <v>126</v>
      </c>
      <c r="BK161" s="168">
        <f t="shared" si="19"/>
        <v>0</v>
      </c>
      <c r="BL161" s="14" t="s">
        <v>125</v>
      </c>
      <c r="BM161" s="167" t="s">
        <v>307</v>
      </c>
    </row>
    <row r="162" spans="1:65" s="2" customFormat="1" ht="16.5" customHeight="1">
      <c r="A162" s="29"/>
      <c r="B162" s="157"/>
      <c r="C162" s="158" t="s">
        <v>308</v>
      </c>
      <c r="D162" s="158" t="s">
        <v>121</v>
      </c>
      <c r="E162" s="285" t="s">
        <v>309</v>
      </c>
      <c r="F162" s="286" t="s">
        <v>310</v>
      </c>
      <c r="G162" s="287" t="s">
        <v>297</v>
      </c>
      <c r="H162" s="288">
        <v>1</v>
      </c>
      <c r="I162" s="160"/>
      <c r="J162" s="161">
        <f t="shared" si="10"/>
        <v>0</v>
      </c>
      <c r="K162" s="162"/>
      <c r="L162" s="30"/>
      <c r="M162" s="163" t="s">
        <v>1</v>
      </c>
      <c r="N162" s="164" t="s">
        <v>39</v>
      </c>
      <c r="O162" s="54"/>
      <c r="P162" s="165">
        <f t="shared" si="11"/>
        <v>0</v>
      </c>
      <c r="Q162" s="165">
        <v>0</v>
      </c>
      <c r="R162" s="165">
        <f t="shared" si="12"/>
        <v>0</v>
      </c>
      <c r="S162" s="165">
        <v>0</v>
      </c>
      <c r="T162" s="166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7" t="s">
        <v>125</v>
      </c>
      <c r="AT162" s="167" t="s">
        <v>121</v>
      </c>
      <c r="AU162" s="167" t="s">
        <v>126</v>
      </c>
      <c r="AY162" s="14" t="s">
        <v>119</v>
      </c>
      <c r="BE162" s="168">
        <f t="shared" si="14"/>
        <v>0</v>
      </c>
      <c r="BF162" s="168">
        <f t="shared" si="15"/>
        <v>0</v>
      </c>
      <c r="BG162" s="168">
        <f t="shared" si="16"/>
        <v>0</v>
      </c>
      <c r="BH162" s="168">
        <f t="shared" si="17"/>
        <v>0</v>
      </c>
      <c r="BI162" s="168">
        <f t="shared" si="18"/>
        <v>0</v>
      </c>
      <c r="BJ162" s="14" t="s">
        <v>126</v>
      </c>
      <c r="BK162" s="168">
        <f t="shared" si="19"/>
        <v>0</v>
      </c>
      <c r="BL162" s="14" t="s">
        <v>125</v>
      </c>
      <c r="BM162" s="167" t="s">
        <v>311</v>
      </c>
    </row>
    <row r="163" spans="1:65" s="2" customFormat="1" ht="16.5" customHeight="1">
      <c r="A163" s="29"/>
      <c r="B163" s="157"/>
      <c r="C163" s="174" t="s">
        <v>312</v>
      </c>
      <c r="D163" s="174" t="s">
        <v>300</v>
      </c>
      <c r="E163" s="304" t="s">
        <v>313</v>
      </c>
      <c r="F163" s="305" t="s">
        <v>314</v>
      </c>
      <c r="G163" s="306" t="s">
        <v>297</v>
      </c>
      <c r="H163" s="307">
        <v>1</v>
      </c>
      <c r="I163" s="176"/>
      <c r="J163" s="177">
        <f t="shared" si="10"/>
        <v>0</v>
      </c>
      <c r="K163" s="178"/>
      <c r="L163" s="179"/>
      <c r="M163" s="180" t="s">
        <v>1</v>
      </c>
      <c r="N163" s="181" t="s">
        <v>39</v>
      </c>
      <c r="O163" s="54"/>
      <c r="P163" s="165">
        <f t="shared" si="11"/>
        <v>0</v>
      </c>
      <c r="Q163" s="165">
        <v>0.01</v>
      </c>
      <c r="R163" s="165">
        <f t="shared" si="12"/>
        <v>0.01</v>
      </c>
      <c r="S163" s="165">
        <v>0</v>
      </c>
      <c r="T163" s="166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7" t="s">
        <v>148</v>
      </c>
      <c r="AT163" s="167" t="s">
        <v>300</v>
      </c>
      <c r="AU163" s="167" t="s">
        <v>126</v>
      </c>
      <c r="AY163" s="14" t="s">
        <v>119</v>
      </c>
      <c r="BE163" s="168">
        <f t="shared" si="14"/>
        <v>0</v>
      </c>
      <c r="BF163" s="168">
        <f t="shared" si="15"/>
        <v>0</v>
      </c>
      <c r="BG163" s="168">
        <f t="shared" si="16"/>
        <v>0</v>
      </c>
      <c r="BH163" s="168">
        <f t="shared" si="17"/>
        <v>0</v>
      </c>
      <c r="BI163" s="168">
        <f t="shared" si="18"/>
        <v>0</v>
      </c>
      <c r="BJ163" s="14" t="s">
        <v>126</v>
      </c>
      <c r="BK163" s="168">
        <f t="shared" si="19"/>
        <v>0</v>
      </c>
      <c r="BL163" s="14" t="s">
        <v>125</v>
      </c>
      <c r="BM163" s="167" t="s">
        <v>315</v>
      </c>
    </row>
    <row r="164" spans="1:65" s="12" customFormat="1" ht="22.9" customHeight="1">
      <c r="B164" s="144"/>
      <c r="D164" s="145" t="s">
        <v>71</v>
      </c>
      <c r="E164" s="289" t="s">
        <v>316</v>
      </c>
      <c r="F164" s="289" t="s">
        <v>317</v>
      </c>
      <c r="G164" s="290"/>
      <c r="H164" s="290"/>
      <c r="I164" s="147"/>
      <c r="J164" s="156">
        <f>BK164</f>
        <v>0</v>
      </c>
      <c r="L164" s="144"/>
      <c r="M164" s="149"/>
      <c r="N164" s="150"/>
      <c r="O164" s="150"/>
      <c r="P164" s="151">
        <f>P165</f>
        <v>0</v>
      </c>
      <c r="Q164" s="150"/>
      <c r="R164" s="151">
        <f>R165</f>
        <v>0</v>
      </c>
      <c r="S164" s="150"/>
      <c r="T164" s="152">
        <f>T165</f>
        <v>0</v>
      </c>
      <c r="AR164" s="145" t="s">
        <v>80</v>
      </c>
      <c r="AT164" s="153" t="s">
        <v>71</v>
      </c>
      <c r="AU164" s="153" t="s">
        <v>80</v>
      </c>
      <c r="AY164" s="145" t="s">
        <v>119</v>
      </c>
      <c r="BK164" s="154">
        <f>BK165</f>
        <v>0</v>
      </c>
    </row>
    <row r="165" spans="1:65" s="2" customFormat="1" ht="16.5" customHeight="1">
      <c r="A165" s="29"/>
      <c r="B165" s="157"/>
      <c r="C165" s="158" t="s">
        <v>318</v>
      </c>
      <c r="D165" s="158" t="s">
        <v>121</v>
      </c>
      <c r="E165" s="285" t="s">
        <v>319</v>
      </c>
      <c r="F165" s="286" t="s">
        <v>320</v>
      </c>
      <c r="G165" s="287" t="s">
        <v>197</v>
      </c>
      <c r="H165" s="288">
        <v>11.195</v>
      </c>
      <c r="I165" s="160"/>
      <c r="J165" s="161">
        <f>ROUND(I165*H165,2)</f>
        <v>0</v>
      </c>
      <c r="K165" s="162"/>
      <c r="L165" s="30"/>
      <c r="M165" s="163" t="s">
        <v>1</v>
      </c>
      <c r="N165" s="164" t="s">
        <v>39</v>
      </c>
      <c r="O165" s="54"/>
      <c r="P165" s="165">
        <f>O165*H165</f>
        <v>0</v>
      </c>
      <c r="Q165" s="165">
        <v>0</v>
      </c>
      <c r="R165" s="165">
        <f>Q165*H165</f>
        <v>0</v>
      </c>
      <c r="S165" s="165">
        <v>0</v>
      </c>
      <c r="T165" s="166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7" t="s">
        <v>125</v>
      </c>
      <c r="AT165" s="167" t="s">
        <v>121</v>
      </c>
      <c r="AU165" s="167" t="s">
        <v>126</v>
      </c>
      <c r="AY165" s="14" t="s">
        <v>119</v>
      </c>
      <c r="BE165" s="168">
        <f>IF(N165="základná",J165,0)</f>
        <v>0</v>
      </c>
      <c r="BF165" s="168">
        <f>IF(N165="znížená",J165,0)</f>
        <v>0</v>
      </c>
      <c r="BG165" s="168">
        <f>IF(N165="zákl. prenesená",J165,0)</f>
        <v>0</v>
      </c>
      <c r="BH165" s="168">
        <f>IF(N165="zníž. prenesená",J165,0)</f>
        <v>0</v>
      </c>
      <c r="BI165" s="168">
        <f>IF(N165="nulová",J165,0)</f>
        <v>0</v>
      </c>
      <c r="BJ165" s="14" t="s">
        <v>126</v>
      </c>
      <c r="BK165" s="168">
        <f>ROUND(I165*H165,2)</f>
        <v>0</v>
      </c>
      <c r="BL165" s="14" t="s">
        <v>125</v>
      </c>
      <c r="BM165" s="167" t="s">
        <v>321</v>
      </c>
    </row>
    <row r="166" spans="1:65" s="12" customFormat="1" ht="25.9" customHeight="1">
      <c r="B166" s="144"/>
      <c r="D166" s="145" t="s">
        <v>71</v>
      </c>
      <c r="E166" s="291" t="s">
        <v>322</v>
      </c>
      <c r="F166" s="291" t="s">
        <v>323</v>
      </c>
      <c r="G166" s="290"/>
      <c r="H166" s="290"/>
      <c r="I166" s="147"/>
      <c r="J166" s="148">
        <f>BK166</f>
        <v>0</v>
      </c>
      <c r="L166" s="144"/>
      <c r="M166" s="149"/>
      <c r="N166" s="150"/>
      <c r="O166" s="150"/>
      <c r="P166" s="151">
        <f>P167+P171+P175+P181</f>
        <v>0</v>
      </c>
      <c r="Q166" s="150"/>
      <c r="R166" s="151">
        <f>R167+R171+R175+R181</f>
        <v>0.72527520000000001</v>
      </c>
      <c r="S166" s="150"/>
      <c r="T166" s="152">
        <f>T167+T171+T175+T181</f>
        <v>0</v>
      </c>
      <c r="AR166" s="145" t="s">
        <v>126</v>
      </c>
      <c r="AT166" s="153" t="s">
        <v>71</v>
      </c>
      <c r="AU166" s="153" t="s">
        <v>72</v>
      </c>
      <c r="AY166" s="145" t="s">
        <v>119</v>
      </c>
      <c r="BK166" s="154">
        <f>BK167+BK171+BK175+BK181</f>
        <v>0</v>
      </c>
    </row>
    <row r="167" spans="1:65" s="12" customFormat="1" ht="22.9" customHeight="1">
      <c r="B167" s="144"/>
      <c r="D167" s="145" t="s">
        <v>71</v>
      </c>
      <c r="E167" s="289" t="s">
        <v>324</v>
      </c>
      <c r="F167" s="289" t="s">
        <v>325</v>
      </c>
      <c r="G167" s="290"/>
      <c r="H167" s="290"/>
      <c r="I167" s="147"/>
      <c r="J167" s="156">
        <f>BK167</f>
        <v>0</v>
      </c>
      <c r="L167" s="144"/>
      <c r="M167" s="149"/>
      <c r="N167" s="150"/>
      <c r="O167" s="150"/>
      <c r="P167" s="151">
        <f>SUM(P168:P170)</f>
        <v>0</v>
      </c>
      <c r="Q167" s="150"/>
      <c r="R167" s="151">
        <f>SUM(R168:R170)</f>
        <v>2.1452200000000001E-2</v>
      </c>
      <c r="S167" s="150"/>
      <c r="T167" s="152">
        <f>SUM(T168:T170)</f>
        <v>0</v>
      </c>
      <c r="AR167" s="145" t="s">
        <v>126</v>
      </c>
      <c r="AT167" s="153" t="s">
        <v>71</v>
      </c>
      <c r="AU167" s="153" t="s">
        <v>80</v>
      </c>
      <c r="AY167" s="145" t="s">
        <v>119</v>
      </c>
      <c r="BK167" s="154">
        <f>SUM(BK168:BK170)</f>
        <v>0</v>
      </c>
    </row>
    <row r="168" spans="1:65" s="2" customFormat="1" ht="21.75" customHeight="1">
      <c r="A168" s="29"/>
      <c r="B168" s="157"/>
      <c r="C168" s="158" t="s">
        <v>326</v>
      </c>
      <c r="D168" s="158" t="s">
        <v>121</v>
      </c>
      <c r="E168" s="285" t="s">
        <v>327</v>
      </c>
      <c r="F168" s="286" t="s">
        <v>328</v>
      </c>
      <c r="G168" s="287" t="s">
        <v>124</v>
      </c>
      <c r="H168" s="288">
        <v>43.78</v>
      </c>
      <c r="I168" s="160"/>
      <c r="J168" s="161">
        <f>ROUND(I168*H168,2)</f>
        <v>0</v>
      </c>
      <c r="K168" s="162"/>
      <c r="L168" s="30"/>
      <c r="M168" s="163" t="s">
        <v>1</v>
      </c>
      <c r="N168" s="164" t="s">
        <v>39</v>
      </c>
      <c r="O168" s="54"/>
      <c r="P168" s="165">
        <f>O168*H168</f>
        <v>0</v>
      </c>
      <c r="Q168" s="165">
        <v>4.8999999999999998E-4</v>
      </c>
      <c r="R168" s="165">
        <f>Q168*H168</f>
        <v>2.1452200000000001E-2</v>
      </c>
      <c r="S168" s="165">
        <v>0</v>
      </c>
      <c r="T168" s="166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7" t="s">
        <v>178</v>
      </c>
      <c r="AT168" s="167" t="s">
        <v>121</v>
      </c>
      <c r="AU168" s="167" t="s">
        <v>126</v>
      </c>
      <c r="AY168" s="14" t="s">
        <v>119</v>
      </c>
      <c r="BE168" s="168">
        <f>IF(N168="základná",J168,0)</f>
        <v>0</v>
      </c>
      <c r="BF168" s="168">
        <f>IF(N168="znížená",J168,0)</f>
        <v>0</v>
      </c>
      <c r="BG168" s="168">
        <f>IF(N168="zákl. prenesená",J168,0)</f>
        <v>0</v>
      </c>
      <c r="BH168" s="168">
        <f>IF(N168="zníž. prenesená",J168,0)</f>
        <v>0</v>
      </c>
      <c r="BI168" s="168">
        <f>IF(N168="nulová",J168,0)</f>
        <v>0</v>
      </c>
      <c r="BJ168" s="14" t="s">
        <v>126</v>
      </c>
      <c r="BK168" s="168">
        <f>ROUND(I168*H168,2)</f>
        <v>0</v>
      </c>
      <c r="BL168" s="14" t="s">
        <v>178</v>
      </c>
      <c r="BM168" s="167" t="s">
        <v>329</v>
      </c>
    </row>
    <row r="169" spans="1:65" s="2" customFormat="1" ht="16.5" customHeight="1">
      <c r="A169" s="29"/>
      <c r="B169" s="157"/>
      <c r="C169" s="158" t="s">
        <v>330</v>
      </c>
      <c r="D169" s="158" t="s">
        <v>121</v>
      </c>
      <c r="E169" s="285" t="s">
        <v>331</v>
      </c>
      <c r="F169" s="286" t="s">
        <v>332</v>
      </c>
      <c r="G169" s="287" t="s">
        <v>124</v>
      </c>
      <c r="H169" s="288">
        <v>43.78</v>
      </c>
      <c r="I169" s="160"/>
      <c r="J169" s="161">
        <f>ROUND(I169*H169,2)</f>
        <v>0</v>
      </c>
      <c r="K169" s="162"/>
      <c r="L169" s="30"/>
      <c r="M169" s="163" t="s">
        <v>1</v>
      </c>
      <c r="N169" s="164" t="s">
        <v>39</v>
      </c>
      <c r="O169" s="54"/>
      <c r="P169" s="165">
        <f>O169*H169</f>
        <v>0</v>
      </c>
      <c r="Q169" s="165">
        <v>0</v>
      </c>
      <c r="R169" s="165">
        <f>Q169*H169</f>
        <v>0</v>
      </c>
      <c r="S169" s="165">
        <v>0</v>
      </c>
      <c r="T169" s="166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7" t="s">
        <v>178</v>
      </c>
      <c r="AT169" s="167" t="s">
        <v>121</v>
      </c>
      <c r="AU169" s="167" t="s">
        <v>126</v>
      </c>
      <c r="AY169" s="14" t="s">
        <v>119</v>
      </c>
      <c r="BE169" s="168">
        <f>IF(N169="základná",J169,0)</f>
        <v>0</v>
      </c>
      <c r="BF169" s="168">
        <f>IF(N169="znížená",J169,0)</f>
        <v>0</v>
      </c>
      <c r="BG169" s="168">
        <f>IF(N169="zákl. prenesená",J169,0)</f>
        <v>0</v>
      </c>
      <c r="BH169" s="168">
        <f>IF(N169="zníž. prenesená",J169,0)</f>
        <v>0</v>
      </c>
      <c r="BI169" s="168">
        <f>IF(N169="nulová",J169,0)</f>
        <v>0</v>
      </c>
      <c r="BJ169" s="14" t="s">
        <v>126</v>
      </c>
      <c r="BK169" s="168">
        <f>ROUND(I169*H169,2)</f>
        <v>0</v>
      </c>
      <c r="BL169" s="14" t="s">
        <v>178</v>
      </c>
      <c r="BM169" s="167" t="s">
        <v>333</v>
      </c>
    </row>
    <row r="170" spans="1:65" s="2" customFormat="1" ht="21.75" customHeight="1">
      <c r="A170" s="29"/>
      <c r="B170" s="157"/>
      <c r="C170" s="158" t="s">
        <v>334</v>
      </c>
      <c r="D170" s="158" t="s">
        <v>121</v>
      </c>
      <c r="E170" s="285" t="s">
        <v>335</v>
      </c>
      <c r="F170" s="286" t="s">
        <v>336</v>
      </c>
      <c r="G170" s="287" t="s">
        <v>337</v>
      </c>
      <c r="H170" s="182"/>
      <c r="I170" s="160"/>
      <c r="J170" s="161">
        <f>ROUND(I170*H170,2)</f>
        <v>0</v>
      </c>
      <c r="K170" s="162"/>
      <c r="L170" s="30"/>
      <c r="M170" s="163" t="s">
        <v>1</v>
      </c>
      <c r="N170" s="164" t="s">
        <v>39</v>
      </c>
      <c r="O170" s="54"/>
      <c r="P170" s="165">
        <f>O170*H170</f>
        <v>0</v>
      </c>
      <c r="Q170" s="165">
        <v>0</v>
      </c>
      <c r="R170" s="165">
        <f>Q170*H170</f>
        <v>0</v>
      </c>
      <c r="S170" s="165">
        <v>0</v>
      </c>
      <c r="T170" s="166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7" t="s">
        <v>178</v>
      </c>
      <c r="AT170" s="167" t="s">
        <v>121</v>
      </c>
      <c r="AU170" s="167" t="s">
        <v>126</v>
      </c>
      <c r="AY170" s="14" t="s">
        <v>119</v>
      </c>
      <c r="BE170" s="168">
        <f>IF(N170="základná",J170,0)</f>
        <v>0</v>
      </c>
      <c r="BF170" s="168">
        <f>IF(N170="znížená",J170,0)</f>
        <v>0</v>
      </c>
      <c r="BG170" s="168">
        <f>IF(N170="zákl. prenesená",J170,0)</f>
        <v>0</v>
      </c>
      <c r="BH170" s="168">
        <f>IF(N170="zníž. prenesená",J170,0)</f>
        <v>0</v>
      </c>
      <c r="BI170" s="168">
        <f>IF(N170="nulová",J170,0)</f>
        <v>0</v>
      </c>
      <c r="BJ170" s="14" t="s">
        <v>126</v>
      </c>
      <c r="BK170" s="168">
        <f>ROUND(I170*H170,2)</f>
        <v>0</v>
      </c>
      <c r="BL170" s="14" t="s">
        <v>178</v>
      </c>
      <c r="BM170" s="167" t="s">
        <v>338</v>
      </c>
    </row>
    <row r="171" spans="1:65" s="12" customFormat="1" ht="22.9" customHeight="1">
      <c r="B171" s="144"/>
      <c r="D171" s="145" t="s">
        <v>71</v>
      </c>
      <c r="E171" s="289" t="s">
        <v>339</v>
      </c>
      <c r="F171" s="289" t="s">
        <v>340</v>
      </c>
      <c r="G171" s="290"/>
      <c r="H171" s="290"/>
      <c r="I171" s="147"/>
      <c r="J171" s="156">
        <f>BK171</f>
        <v>0</v>
      </c>
      <c r="L171" s="144"/>
      <c r="M171" s="149"/>
      <c r="N171" s="150"/>
      <c r="O171" s="150"/>
      <c r="P171" s="151">
        <f>SUM(P172:P174)</f>
        <v>0</v>
      </c>
      <c r="Q171" s="150"/>
      <c r="R171" s="151">
        <f>SUM(R172:R174)</f>
        <v>0.63302499999999995</v>
      </c>
      <c r="S171" s="150"/>
      <c r="T171" s="152">
        <f>SUM(T172:T174)</f>
        <v>0</v>
      </c>
      <c r="AR171" s="145" t="s">
        <v>126</v>
      </c>
      <c r="AT171" s="153" t="s">
        <v>71</v>
      </c>
      <c r="AU171" s="153" t="s">
        <v>80</v>
      </c>
      <c r="AY171" s="145" t="s">
        <v>119</v>
      </c>
      <c r="BK171" s="154">
        <f>SUM(BK172:BK174)</f>
        <v>0</v>
      </c>
    </row>
    <row r="172" spans="1:65" s="2" customFormat="1" ht="44.25" customHeight="1">
      <c r="A172" s="29"/>
      <c r="B172" s="157"/>
      <c r="C172" s="158" t="s">
        <v>341</v>
      </c>
      <c r="D172" s="158" t="s">
        <v>121</v>
      </c>
      <c r="E172" s="285" t="s">
        <v>342</v>
      </c>
      <c r="F172" s="286" t="s">
        <v>343</v>
      </c>
      <c r="G172" s="287" t="s">
        <v>124</v>
      </c>
      <c r="H172" s="288">
        <v>36</v>
      </c>
      <c r="I172" s="160"/>
      <c r="J172" s="161">
        <f>ROUND(I172*H172,2)</f>
        <v>0</v>
      </c>
      <c r="K172" s="162"/>
      <c r="L172" s="30"/>
      <c r="M172" s="163" t="s">
        <v>1</v>
      </c>
      <c r="N172" s="164" t="s">
        <v>39</v>
      </c>
      <c r="O172" s="54"/>
      <c r="P172" s="165">
        <f>O172*H172</f>
        <v>0</v>
      </c>
      <c r="Q172" s="165">
        <v>4.8799999999999998E-3</v>
      </c>
      <c r="R172" s="165">
        <f>Q172*H172</f>
        <v>0.17568</v>
      </c>
      <c r="S172" s="165">
        <v>0</v>
      </c>
      <c r="T172" s="166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7" t="s">
        <v>178</v>
      </c>
      <c r="AT172" s="167" t="s">
        <v>121</v>
      </c>
      <c r="AU172" s="167" t="s">
        <v>126</v>
      </c>
      <c r="AY172" s="14" t="s">
        <v>119</v>
      </c>
      <c r="BE172" s="168">
        <f>IF(N172="základná",J172,0)</f>
        <v>0</v>
      </c>
      <c r="BF172" s="168">
        <f>IF(N172="znížená",J172,0)</f>
        <v>0</v>
      </c>
      <c r="BG172" s="168">
        <f>IF(N172="zákl. prenesená",J172,0)</f>
        <v>0</v>
      </c>
      <c r="BH172" s="168">
        <f>IF(N172="zníž. prenesená",J172,0)</f>
        <v>0</v>
      </c>
      <c r="BI172" s="168">
        <f>IF(N172="nulová",J172,0)</f>
        <v>0</v>
      </c>
      <c r="BJ172" s="14" t="s">
        <v>126</v>
      </c>
      <c r="BK172" s="168">
        <f>ROUND(I172*H172,2)</f>
        <v>0</v>
      </c>
      <c r="BL172" s="14" t="s">
        <v>178</v>
      </c>
      <c r="BM172" s="167" t="s">
        <v>344</v>
      </c>
    </row>
    <row r="173" spans="1:65" s="2" customFormat="1" ht="21.75" customHeight="1">
      <c r="A173" s="29"/>
      <c r="B173" s="157"/>
      <c r="C173" s="158" t="s">
        <v>345</v>
      </c>
      <c r="D173" s="158" t="s">
        <v>121</v>
      </c>
      <c r="E173" s="285" t="s">
        <v>346</v>
      </c>
      <c r="F173" s="286" t="s">
        <v>347</v>
      </c>
      <c r="G173" s="287" t="s">
        <v>124</v>
      </c>
      <c r="H173" s="288">
        <v>36.5</v>
      </c>
      <c r="I173" s="160"/>
      <c r="J173" s="161">
        <f>ROUND(I173*H173,2)</f>
        <v>0</v>
      </c>
      <c r="K173" s="162"/>
      <c r="L173" s="30"/>
      <c r="M173" s="163" t="s">
        <v>1</v>
      </c>
      <c r="N173" s="164" t="s">
        <v>39</v>
      </c>
      <c r="O173" s="54"/>
      <c r="P173" s="165">
        <f>O173*H173</f>
        <v>0</v>
      </c>
      <c r="Q173" s="165">
        <v>1.2529999999999999E-2</v>
      </c>
      <c r="R173" s="165">
        <f>Q173*H173</f>
        <v>0.457345</v>
      </c>
      <c r="S173" s="165">
        <v>0</v>
      </c>
      <c r="T173" s="166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7" t="s">
        <v>178</v>
      </c>
      <c r="AT173" s="167" t="s">
        <v>121</v>
      </c>
      <c r="AU173" s="167" t="s">
        <v>126</v>
      </c>
      <c r="AY173" s="14" t="s">
        <v>119</v>
      </c>
      <c r="BE173" s="168">
        <f>IF(N173="základná",J173,0)</f>
        <v>0</v>
      </c>
      <c r="BF173" s="168">
        <f>IF(N173="znížená",J173,0)</f>
        <v>0</v>
      </c>
      <c r="BG173" s="168">
        <f>IF(N173="zákl. prenesená",J173,0)</f>
        <v>0</v>
      </c>
      <c r="BH173" s="168">
        <f>IF(N173="zníž. prenesená",J173,0)</f>
        <v>0</v>
      </c>
      <c r="BI173" s="168">
        <f>IF(N173="nulová",J173,0)</f>
        <v>0</v>
      </c>
      <c r="BJ173" s="14" t="s">
        <v>126</v>
      </c>
      <c r="BK173" s="168">
        <f>ROUND(I173*H173,2)</f>
        <v>0</v>
      </c>
      <c r="BL173" s="14" t="s">
        <v>178</v>
      </c>
      <c r="BM173" s="167" t="s">
        <v>348</v>
      </c>
    </row>
    <row r="174" spans="1:65" s="2" customFormat="1" ht="21.75" customHeight="1">
      <c r="A174" s="29"/>
      <c r="B174" s="157"/>
      <c r="C174" s="158" t="s">
        <v>349</v>
      </c>
      <c r="D174" s="158" t="s">
        <v>121</v>
      </c>
      <c r="E174" s="285" t="s">
        <v>350</v>
      </c>
      <c r="F174" s="286" t="s">
        <v>351</v>
      </c>
      <c r="G174" s="287" t="s">
        <v>337</v>
      </c>
      <c r="H174" s="182"/>
      <c r="I174" s="160"/>
      <c r="J174" s="161">
        <f>ROUND(I174*H174,2)</f>
        <v>0</v>
      </c>
      <c r="K174" s="162"/>
      <c r="L174" s="30"/>
      <c r="M174" s="163" t="s">
        <v>1</v>
      </c>
      <c r="N174" s="164" t="s">
        <v>39</v>
      </c>
      <c r="O174" s="54"/>
      <c r="P174" s="165">
        <f>O174*H174</f>
        <v>0</v>
      </c>
      <c r="Q174" s="165">
        <v>0</v>
      </c>
      <c r="R174" s="165">
        <f>Q174*H174</f>
        <v>0</v>
      </c>
      <c r="S174" s="165">
        <v>0</v>
      </c>
      <c r="T174" s="166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7" t="s">
        <v>178</v>
      </c>
      <c r="AT174" s="167" t="s">
        <v>121</v>
      </c>
      <c r="AU174" s="167" t="s">
        <v>126</v>
      </c>
      <c r="AY174" s="14" t="s">
        <v>119</v>
      </c>
      <c r="BE174" s="168">
        <f>IF(N174="základná",J174,0)</f>
        <v>0</v>
      </c>
      <c r="BF174" s="168">
        <f>IF(N174="znížená",J174,0)</f>
        <v>0</v>
      </c>
      <c r="BG174" s="168">
        <f>IF(N174="zákl. prenesená",J174,0)</f>
        <v>0</v>
      </c>
      <c r="BH174" s="168">
        <f>IF(N174="zníž. prenesená",J174,0)</f>
        <v>0</v>
      </c>
      <c r="BI174" s="168">
        <f>IF(N174="nulová",J174,0)</f>
        <v>0</v>
      </c>
      <c r="BJ174" s="14" t="s">
        <v>126</v>
      </c>
      <c r="BK174" s="168">
        <f>ROUND(I174*H174,2)</f>
        <v>0</v>
      </c>
      <c r="BL174" s="14" t="s">
        <v>178</v>
      </c>
      <c r="BM174" s="167" t="s">
        <v>352</v>
      </c>
    </row>
    <row r="175" spans="1:65" s="12" customFormat="1" ht="22.9" customHeight="1">
      <c r="B175" s="144"/>
      <c r="D175" s="145" t="s">
        <v>71</v>
      </c>
      <c r="E175" s="289" t="s">
        <v>353</v>
      </c>
      <c r="F175" s="289" t="s">
        <v>354</v>
      </c>
      <c r="G175" s="290"/>
      <c r="H175" s="290"/>
      <c r="I175" s="147"/>
      <c r="J175" s="156">
        <f>BK175</f>
        <v>0</v>
      </c>
      <c r="L175" s="144"/>
      <c r="M175" s="149"/>
      <c r="N175" s="150"/>
      <c r="O175" s="150"/>
      <c r="P175" s="151">
        <f>SUM(P176:P180)</f>
        <v>0</v>
      </c>
      <c r="Q175" s="150"/>
      <c r="R175" s="151">
        <f>SUM(R176:R180)</f>
        <v>6.132E-2</v>
      </c>
      <c r="S175" s="150"/>
      <c r="T175" s="152">
        <f>SUM(T176:T180)</f>
        <v>0</v>
      </c>
      <c r="AR175" s="145" t="s">
        <v>126</v>
      </c>
      <c r="AT175" s="153" t="s">
        <v>71</v>
      </c>
      <c r="AU175" s="153" t="s">
        <v>80</v>
      </c>
      <c r="AY175" s="145" t="s">
        <v>119</v>
      </c>
      <c r="BK175" s="154">
        <f>SUM(BK176:BK180)</f>
        <v>0</v>
      </c>
    </row>
    <row r="176" spans="1:65" s="2" customFormat="1" ht="21.75" customHeight="1">
      <c r="A176" s="29"/>
      <c r="B176" s="157"/>
      <c r="C176" s="158" t="s">
        <v>355</v>
      </c>
      <c r="D176" s="158" t="s">
        <v>121</v>
      </c>
      <c r="E176" s="285" t="s">
        <v>356</v>
      </c>
      <c r="F176" s="286" t="s">
        <v>357</v>
      </c>
      <c r="G176" s="287" t="s">
        <v>290</v>
      </c>
      <c r="H176" s="288">
        <v>10</v>
      </c>
      <c r="I176" s="160"/>
      <c r="J176" s="161">
        <f>ROUND(I176*H176,2)</f>
        <v>0</v>
      </c>
      <c r="K176" s="162"/>
      <c r="L176" s="30"/>
      <c r="M176" s="163" t="s">
        <v>1</v>
      </c>
      <c r="N176" s="164" t="s">
        <v>39</v>
      </c>
      <c r="O176" s="54"/>
      <c r="P176" s="165">
        <f>O176*H176</f>
        <v>0</v>
      </c>
      <c r="Q176" s="165">
        <v>2.47E-3</v>
      </c>
      <c r="R176" s="165">
        <f>Q176*H176</f>
        <v>2.47E-2</v>
      </c>
      <c r="S176" s="165">
        <v>0</v>
      </c>
      <c r="T176" s="166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7" t="s">
        <v>178</v>
      </c>
      <c r="AT176" s="167" t="s">
        <v>121</v>
      </c>
      <c r="AU176" s="167" t="s">
        <v>126</v>
      </c>
      <c r="AY176" s="14" t="s">
        <v>119</v>
      </c>
      <c r="BE176" s="168">
        <f>IF(N176="základná",J176,0)</f>
        <v>0</v>
      </c>
      <c r="BF176" s="168">
        <f>IF(N176="znížená",J176,0)</f>
        <v>0</v>
      </c>
      <c r="BG176" s="168">
        <f>IF(N176="zákl. prenesená",J176,0)</f>
        <v>0</v>
      </c>
      <c r="BH176" s="168">
        <f>IF(N176="zníž. prenesená",J176,0)</f>
        <v>0</v>
      </c>
      <c r="BI176" s="168">
        <f>IF(N176="nulová",J176,0)</f>
        <v>0</v>
      </c>
      <c r="BJ176" s="14" t="s">
        <v>126</v>
      </c>
      <c r="BK176" s="168">
        <f>ROUND(I176*H176,2)</f>
        <v>0</v>
      </c>
      <c r="BL176" s="14" t="s">
        <v>178</v>
      </c>
      <c r="BM176" s="167" t="s">
        <v>358</v>
      </c>
    </row>
    <row r="177" spans="1:65" s="2" customFormat="1" ht="21.75" customHeight="1">
      <c r="A177" s="29"/>
      <c r="B177" s="157"/>
      <c r="C177" s="158" t="s">
        <v>359</v>
      </c>
      <c r="D177" s="158" t="s">
        <v>121</v>
      </c>
      <c r="E177" s="285" t="s">
        <v>360</v>
      </c>
      <c r="F177" s="286" t="s">
        <v>361</v>
      </c>
      <c r="G177" s="287" t="s">
        <v>297</v>
      </c>
      <c r="H177" s="288">
        <v>2</v>
      </c>
      <c r="I177" s="160"/>
      <c r="J177" s="161">
        <f>ROUND(I177*H177,2)</f>
        <v>0</v>
      </c>
      <c r="K177" s="162"/>
      <c r="L177" s="30"/>
      <c r="M177" s="163" t="s">
        <v>1</v>
      </c>
      <c r="N177" s="164" t="s">
        <v>39</v>
      </c>
      <c r="O177" s="54"/>
      <c r="P177" s="165">
        <f>O177*H177</f>
        <v>0</v>
      </c>
      <c r="Q177" s="165">
        <v>1.1E-4</v>
      </c>
      <c r="R177" s="165">
        <f>Q177*H177</f>
        <v>2.2000000000000001E-4</v>
      </c>
      <c r="S177" s="165">
        <v>0</v>
      </c>
      <c r="T177" s="166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7" t="s">
        <v>178</v>
      </c>
      <c r="AT177" s="167" t="s">
        <v>121</v>
      </c>
      <c r="AU177" s="167" t="s">
        <v>126</v>
      </c>
      <c r="AY177" s="14" t="s">
        <v>119</v>
      </c>
      <c r="BE177" s="168">
        <f>IF(N177="základná",J177,0)</f>
        <v>0</v>
      </c>
      <c r="BF177" s="168">
        <f>IF(N177="znížená",J177,0)</f>
        <v>0</v>
      </c>
      <c r="BG177" s="168">
        <f>IF(N177="zákl. prenesená",J177,0)</f>
        <v>0</v>
      </c>
      <c r="BH177" s="168">
        <f>IF(N177="zníž. prenesená",J177,0)</f>
        <v>0</v>
      </c>
      <c r="BI177" s="168">
        <f>IF(N177="nulová",J177,0)</f>
        <v>0</v>
      </c>
      <c r="BJ177" s="14" t="s">
        <v>126</v>
      </c>
      <c r="BK177" s="168">
        <f>ROUND(I177*H177,2)</f>
        <v>0</v>
      </c>
      <c r="BL177" s="14" t="s">
        <v>178</v>
      </c>
      <c r="BM177" s="167" t="s">
        <v>362</v>
      </c>
    </row>
    <row r="178" spans="1:65" s="2" customFormat="1" ht="21.75" customHeight="1">
      <c r="A178" s="29"/>
      <c r="B178" s="157"/>
      <c r="C178" s="158" t="s">
        <v>363</v>
      </c>
      <c r="D178" s="158" t="s">
        <v>121</v>
      </c>
      <c r="E178" s="285" t="s">
        <v>364</v>
      </c>
      <c r="F178" s="286" t="s">
        <v>365</v>
      </c>
      <c r="G178" s="287" t="s">
        <v>290</v>
      </c>
      <c r="H178" s="288">
        <v>40.799999999999997</v>
      </c>
      <c r="I178" s="160"/>
      <c r="J178" s="161">
        <f>ROUND(I178*H178,2)</f>
        <v>0</v>
      </c>
      <c r="K178" s="162"/>
      <c r="L178" s="30"/>
      <c r="M178" s="163" t="s">
        <v>1</v>
      </c>
      <c r="N178" s="164" t="s">
        <v>39</v>
      </c>
      <c r="O178" s="54"/>
      <c r="P178" s="165">
        <f>O178*H178</f>
        <v>0</v>
      </c>
      <c r="Q178" s="165">
        <v>4.8999999999999998E-4</v>
      </c>
      <c r="R178" s="165">
        <f>Q178*H178</f>
        <v>1.9991999999999999E-2</v>
      </c>
      <c r="S178" s="165">
        <v>0</v>
      </c>
      <c r="T178" s="166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7" t="s">
        <v>178</v>
      </c>
      <c r="AT178" s="167" t="s">
        <v>121</v>
      </c>
      <c r="AU178" s="167" t="s">
        <v>126</v>
      </c>
      <c r="AY178" s="14" t="s">
        <v>119</v>
      </c>
      <c r="BE178" s="168">
        <f>IF(N178="základná",J178,0)</f>
        <v>0</v>
      </c>
      <c r="BF178" s="168">
        <f>IF(N178="znížená",J178,0)</f>
        <v>0</v>
      </c>
      <c r="BG178" s="168">
        <f>IF(N178="zákl. prenesená",J178,0)</f>
        <v>0</v>
      </c>
      <c r="BH178" s="168">
        <f>IF(N178="zníž. prenesená",J178,0)</f>
        <v>0</v>
      </c>
      <c r="BI178" s="168">
        <f>IF(N178="nulová",J178,0)</f>
        <v>0</v>
      </c>
      <c r="BJ178" s="14" t="s">
        <v>126</v>
      </c>
      <c r="BK178" s="168">
        <f>ROUND(I178*H178,2)</f>
        <v>0</v>
      </c>
      <c r="BL178" s="14" t="s">
        <v>178</v>
      </c>
      <c r="BM178" s="167" t="s">
        <v>366</v>
      </c>
    </row>
    <row r="179" spans="1:65" s="2" customFormat="1" ht="21.75" customHeight="1">
      <c r="A179" s="29"/>
      <c r="B179" s="157"/>
      <c r="C179" s="158" t="s">
        <v>367</v>
      </c>
      <c r="D179" s="158" t="s">
        <v>121</v>
      </c>
      <c r="E179" s="285" t="s">
        <v>368</v>
      </c>
      <c r="F179" s="286" t="s">
        <v>369</v>
      </c>
      <c r="G179" s="287" t="s">
        <v>290</v>
      </c>
      <c r="H179" s="288">
        <v>5.6</v>
      </c>
      <c r="I179" s="160"/>
      <c r="J179" s="161">
        <f>ROUND(I179*H179,2)</f>
        <v>0</v>
      </c>
      <c r="K179" s="162"/>
      <c r="L179" s="30"/>
      <c r="M179" s="163" t="s">
        <v>1</v>
      </c>
      <c r="N179" s="164" t="s">
        <v>39</v>
      </c>
      <c r="O179" s="54"/>
      <c r="P179" s="165">
        <f>O179*H179</f>
        <v>0</v>
      </c>
      <c r="Q179" s="165">
        <v>2.9299999999999999E-3</v>
      </c>
      <c r="R179" s="165">
        <f>Q179*H179</f>
        <v>1.6407999999999999E-2</v>
      </c>
      <c r="S179" s="165">
        <v>0</v>
      </c>
      <c r="T179" s="166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7" t="s">
        <v>178</v>
      </c>
      <c r="AT179" s="167" t="s">
        <v>121</v>
      </c>
      <c r="AU179" s="167" t="s">
        <v>126</v>
      </c>
      <c r="AY179" s="14" t="s">
        <v>119</v>
      </c>
      <c r="BE179" s="168">
        <f>IF(N179="základná",J179,0)</f>
        <v>0</v>
      </c>
      <c r="BF179" s="168">
        <f>IF(N179="znížená",J179,0)</f>
        <v>0</v>
      </c>
      <c r="BG179" s="168">
        <f>IF(N179="zákl. prenesená",J179,0)</f>
        <v>0</v>
      </c>
      <c r="BH179" s="168">
        <f>IF(N179="zníž. prenesená",J179,0)</f>
        <v>0</v>
      </c>
      <c r="BI179" s="168">
        <f>IF(N179="nulová",J179,0)</f>
        <v>0</v>
      </c>
      <c r="BJ179" s="14" t="s">
        <v>126</v>
      </c>
      <c r="BK179" s="168">
        <f>ROUND(I179*H179,2)</f>
        <v>0</v>
      </c>
      <c r="BL179" s="14" t="s">
        <v>178</v>
      </c>
      <c r="BM179" s="167" t="s">
        <v>370</v>
      </c>
    </row>
    <row r="180" spans="1:65" s="2" customFormat="1" ht="21.75" customHeight="1">
      <c r="A180" s="29"/>
      <c r="B180" s="157"/>
      <c r="C180" s="158" t="s">
        <v>371</v>
      </c>
      <c r="D180" s="158" t="s">
        <v>121</v>
      </c>
      <c r="E180" s="285" t="s">
        <v>372</v>
      </c>
      <c r="F180" s="286" t="s">
        <v>373</v>
      </c>
      <c r="G180" s="287" t="s">
        <v>337</v>
      </c>
      <c r="H180" s="182"/>
      <c r="I180" s="160"/>
      <c r="J180" s="161">
        <f>ROUND(I180*H180,2)</f>
        <v>0</v>
      </c>
      <c r="K180" s="162"/>
      <c r="L180" s="30"/>
      <c r="M180" s="163" t="s">
        <v>1</v>
      </c>
      <c r="N180" s="164" t="s">
        <v>39</v>
      </c>
      <c r="O180" s="54"/>
      <c r="P180" s="165">
        <f>O180*H180</f>
        <v>0</v>
      </c>
      <c r="Q180" s="165">
        <v>0</v>
      </c>
      <c r="R180" s="165">
        <f>Q180*H180</f>
        <v>0</v>
      </c>
      <c r="S180" s="165">
        <v>0</v>
      </c>
      <c r="T180" s="166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7" t="s">
        <v>178</v>
      </c>
      <c r="AT180" s="167" t="s">
        <v>121</v>
      </c>
      <c r="AU180" s="167" t="s">
        <v>126</v>
      </c>
      <c r="AY180" s="14" t="s">
        <v>119</v>
      </c>
      <c r="BE180" s="168">
        <f>IF(N180="základná",J180,0)</f>
        <v>0</v>
      </c>
      <c r="BF180" s="168">
        <f>IF(N180="znížená",J180,0)</f>
        <v>0</v>
      </c>
      <c r="BG180" s="168">
        <f>IF(N180="zákl. prenesená",J180,0)</f>
        <v>0</v>
      </c>
      <c r="BH180" s="168">
        <f>IF(N180="zníž. prenesená",J180,0)</f>
        <v>0</v>
      </c>
      <c r="BI180" s="168">
        <f>IF(N180="nulová",J180,0)</f>
        <v>0</v>
      </c>
      <c r="BJ180" s="14" t="s">
        <v>126</v>
      </c>
      <c r="BK180" s="168">
        <f>ROUND(I180*H180,2)</f>
        <v>0</v>
      </c>
      <c r="BL180" s="14" t="s">
        <v>178</v>
      </c>
      <c r="BM180" s="167" t="s">
        <v>374</v>
      </c>
    </row>
    <row r="181" spans="1:65" s="12" customFormat="1" ht="22.9" customHeight="1">
      <c r="B181" s="144"/>
      <c r="D181" s="145" t="s">
        <v>71</v>
      </c>
      <c r="E181" s="289" t="s">
        <v>375</v>
      </c>
      <c r="F181" s="289" t="s">
        <v>376</v>
      </c>
      <c r="G181" s="290"/>
      <c r="H181" s="290"/>
      <c r="I181" s="147"/>
      <c r="J181" s="156">
        <f>BK181</f>
        <v>0</v>
      </c>
      <c r="L181" s="144"/>
      <c r="M181" s="149"/>
      <c r="N181" s="150"/>
      <c r="O181" s="150"/>
      <c r="P181" s="151">
        <f>SUM(P182:P189)</f>
        <v>0</v>
      </c>
      <c r="Q181" s="150"/>
      <c r="R181" s="151">
        <f>SUM(R182:R189)</f>
        <v>9.4780000000000003E-3</v>
      </c>
      <c r="S181" s="150"/>
      <c r="T181" s="152">
        <f>SUM(T182:T189)</f>
        <v>0</v>
      </c>
      <c r="AR181" s="145" t="s">
        <v>126</v>
      </c>
      <c r="AT181" s="153" t="s">
        <v>71</v>
      </c>
      <c r="AU181" s="153" t="s">
        <v>80</v>
      </c>
      <c r="AY181" s="145" t="s">
        <v>119</v>
      </c>
      <c r="BK181" s="154">
        <f>SUM(BK182:BK189)</f>
        <v>0</v>
      </c>
    </row>
    <row r="182" spans="1:65" s="2" customFormat="1" ht="21.75" customHeight="1">
      <c r="A182" s="29"/>
      <c r="B182" s="157"/>
      <c r="C182" s="158" t="s">
        <v>377</v>
      </c>
      <c r="D182" s="158" t="s">
        <v>121</v>
      </c>
      <c r="E182" s="285" t="s">
        <v>378</v>
      </c>
      <c r="F182" s="286" t="s">
        <v>379</v>
      </c>
      <c r="G182" s="287" t="s">
        <v>290</v>
      </c>
      <c r="H182" s="288">
        <v>73.5</v>
      </c>
      <c r="I182" s="160"/>
      <c r="J182" s="161">
        <f t="shared" ref="J182:J189" si="20">ROUND(I182*H182,2)</f>
        <v>0</v>
      </c>
      <c r="K182" s="162"/>
      <c r="L182" s="30"/>
      <c r="M182" s="163" t="s">
        <v>1</v>
      </c>
      <c r="N182" s="164" t="s">
        <v>39</v>
      </c>
      <c r="O182" s="54"/>
      <c r="P182" s="165">
        <f t="shared" ref="P182:P189" si="21">O182*H182</f>
        <v>0</v>
      </c>
      <c r="Q182" s="165">
        <v>1.0000000000000001E-5</v>
      </c>
      <c r="R182" s="165">
        <f t="shared" ref="R182:R189" si="22">Q182*H182</f>
        <v>7.3500000000000008E-4</v>
      </c>
      <c r="S182" s="165">
        <v>0</v>
      </c>
      <c r="T182" s="166">
        <f t="shared" ref="T182:T189" si="23"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7" t="s">
        <v>178</v>
      </c>
      <c r="AT182" s="167" t="s">
        <v>121</v>
      </c>
      <c r="AU182" s="167" t="s">
        <v>126</v>
      </c>
      <c r="AY182" s="14" t="s">
        <v>119</v>
      </c>
      <c r="BE182" s="168">
        <f t="shared" ref="BE182:BE189" si="24">IF(N182="základná",J182,0)</f>
        <v>0</v>
      </c>
      <c r="BF182" s="168">
        <f t="shared" ref="BF182:BF189" si="25">IF(N182="znížená",J182,0)</f>
        <v>0</v>
      </c>
      <c r="BG182" s="168">
        <f t="shared" ref="BG182:BG189" si="26">IF(N182="zákl. prenesená",J182,0)</f>
        <v>0</v>
      </c>
      <c r="BH182" s="168">
        <f t="shared" ref="BH182:BH189" si="27">IF(N182="zníž. prenesená",J182,0)</f>
        <v>0</v>
      </c>
      <c r="BI182" s="168">
        <f t="shared" ref="BI182:BI189" si="28">IF(N182="nulová",J182,0)</f>
        <v>0</v>
      </c>
      <c r="BJ182" s="14" t="s">
        <v>126</v>
      </c>
      <c r="BK182" s="168">
        <f t="shared" ref="BK182:BK189" si="29">ROUND(I182*H182,2)</f>
        <v>0</v>
      </c>
      <c r="BL182" s="14" t="s">
        <v>178</v>
      </c>
      <c r="BM182" s="167" t="s">
        <v>380</v>
      </c>
    </row>
    <row r="183" spans="1:65" s="2" customFormat="1" ht="33" customHeight="1">
      <c r="A183" s="29"/>
      <c r="B183" s="157"/>
      <c r="C183" s="174" t="s">
        <v>381</v>
      </c>
      <c r="D183" s="174" t="s">
        <v>300</v>
      </c>
      <c r="E183" s="304" t="s">
        <v>382</v>
      </c>
      <c r="F183" s="305" t="s">
        <v>383</v>
      </c>
      <c r="G183" s="306" t="s">
        <v>384</v>
      </c>
      <c r="H183" s="307">
        <v>87.43</v>
      </c>
      <c r="I183" s="176"/>
      <c r="J183" s="177">
        <f t="shared" si="20"/>
        <v>0</v>
      </c>
      <c r="K183" s="178"/>
      <c r="L183" s="179"/>
      <c r="M183" s="180" t="s">
        <v>1</v>
      </c>
      <c r="N183" s="181" t="s">
        <v>39</v>
      </c>
      <c r="O183" s="54"/>
      <c r="P183" s="165">
        <f t="shared" si="21"/>
        <v>0</v>
      </c>
      <c r="Q183" s="165">
        <v>1E-4</v>
      </c>
      <c r="R183" s="165">
        <f t="shared" si="22"/>
        <v>8.7430000000000008E-3</v>
      </c>
      <c r="S183" s="165">
        <v>0</v>
      </c>
      <c r="T183" s="166">
        <f t="shared" si="2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7" t="s">
        <v>334</v>
      </c>
      <c r="AT183" s="167" t="s">
        <v>300</v>
      </c>
      <c r="AU183" s="167" t="s">
        <v>126</v>
      </c>
      <c r="AY183" s="14" t="s">
        <v>119</v>
      </c>
      <c r="BE183" s="168">
        <f t="shared" si="24"/>
        <v>0</v>
      </c>
      <c r="BF183" s="168">
        <f t="shared" si="25"/>
        <v>0</v>
      </c>
      <c r="BG183" s="168">
        <f t="shared" si="26"/>
        <v>0</v>
      </c>
      <c r="BH183" s="168">
        <f t="shared" si="27"/>
        <v>0</v>
      </c>
      <c r="BI183" s="168">
        <f t="shared" si="28"/>
        <v>0</v>
      </c>
      <c r="BJ183" s="14" t="s">
        <v>126</v>
      </c>
      <c r="BK183" s="168">
        <f t="shared" si="29"/>
        <v>0</v>
      </c>
      <c r="BL183" s="14" t="s">
        <v>178</v>
      </c>
      <c r="BM183" s="167" t="s">
        <v>385</v>
      </c>
    </row>
    <row r="184" spans="1:65" s="2" customFormat="1" ht="16.5" customHeight="1">
      <c r="A184" s="29"/>
      <c r="B184" s="157"/>
      <c r="C184" s="158" t="s">
        <v>386</v>
      </c>
      <c r="D184" s="158" t="s">
        <v>121</v>
      </c>
      <c r="E184" s="285" t="s">
        <v>387</v>
      </c>
      <c r="F184" s="286" t="s">
        <v>388</v>
      </c>
      <c r="G184" s="287" t="s">
        <v>384</v>
      </c>
      <c r="H184" s="288">
        <v>2190.7399999999998</v>
      </c>
      <c r="I184" s="160"/>
      <c r="J184" s="161">
        <f t="shared" si="20"/>
        <v>0</v>
      </c>
      <c r="K184" s="162"/>
      <c r="L184" s="30"/>
      <c r="M184" s="163" t="s">
        <v>1</v>
      </c>
      <c r="N184" s="164" t="s">
        <v>39</v>
      </c>
      <c r="O184" s="54"/>
      <c r="P184" s="165">
        <f t="shared" si="21"/>
        <v>0</v>
      </c>
      <c r="Q184" s="165">
        <v>0</v>
      </c>
      <c r="R184" s="165">
        <f t="shared" si="22"/>
        <v>0</v>
      </c>
      <c r="S184" s="165">
        <v>0</v>
      </c>
      <c r="T184" s="166">
        <f t="shared" si="2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7" t="s">
        <v>178</v>
      </c>
      <c r="AT184" s="167" t="s">
        <v>121</v>
      </c>
      <c r="AU184" s="167" t="s">
        <v>126</v>
      </c>
      <c r="AY184" s="14" t="s">
        <v>119</v>
      </c>
      <c r="BE184" s="168">
        <f t="shared" si="24"/>
        <v>0</v>
      </c>
      <c r="BF184" s="168">
        <f t="shared" si="25"/>
        <v>0</v>
      </c>
      <c r="BG184" s="168">
        <f t="shared" si="26"/>
        <v>0</v>
      </c>
      <c r="BH184" s="168">
        <f t="shared" si="27"/>
        <v>0</v>
      </c>
      <c r="BI184" s="168">
        <f t="shared" si="28"/>
        <v>0</v>
      </c>
      <c r="BJ184" s="14" t="s">
        <v>126</v>
      </c>
      <c r="BK184" s="168">
        <f t="shared" si="29"/>
        <v>0</v>
      </c>
      <c r="BL184" s="14" t="s">
        <v>178</v>
      </c>
      <c r="BM184" s="167" t="s">
        <v>389</v>
      </c>
    </row>
    <row r="185" spans="1:65" s="2" customFormat="1" ht="16.5" customHeight="1">
      <c r="A185" s="29"/>
      <c r="B185" s="157"/>
      <c r="C185" s="158" t="s">
        <v>390</v>
      </c>
      <c r="D185" s="158" t="s">
        <v>121</v>
      </c>
      <c r="E185" s="285" t="s">
        <v>391</v>
      </c>
      <c r="F185" s="286" t="s">
        <v>392</v>
      </c>
      <c r="G185" s="287" t="s">
        <v>384</v>
      </c>
      <c r="H185" s="288">
        <v>2190.7399999999998</v>
      </c>
      <c r="I185" s="160"/>
      <c r="J185" s="161">
        <f t="shared" si="20"/>
        <v>0</v>
      </c>
      <c r="K185" s="162"/>
      <c r="L185" s="30"/>
      <c r="M185" s="163" t="s">
        <v>1</v>
      </c>
      <c r="N185" s="164" t="s">
        <v>39</v>
      </c>
      <c r="O185" s="54"/>
      <c r="P185" s="165">
        <f t="shared" si="21"/>
        <v>0</v>
      </c>
      <c r="Q185" s="165">
        <v>0</v>
      </c>
      <c r="R185" s="165">
        <f t="shared" si="22"/>
        <v>0</v>
      </c>
      <c r="S185" s="165">
        <v>0</v>
      </c>
      <c r="T185" s="166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7" t="s">
        <v>178</v>
      </c>
      <c r="AT185" s="167" t="s">
        <v>121</v>
      </c>
      <c r="AU185" s="167" t="s">
        <v>126</v>
      </c>
      <c r="AY185" s="14" t="s">
        <v>119</v>
      </c>
      <c r="BE185" s="168">
        <f t="shared" si="24"/>
        <v>0</v>
      </c>
      <c r="BF185" s="168">
        <f t="shared" si="25"/>
        <v>0</v>
      </c>
      <c r="BG185" s="168">
        <f t="shared" si="26"/>
        <v>0</v>
      </c>
      <c r="BH185" s="168">
        <f t="shared" si="27"/>
        <v>0</v>
      </c>
      <c r="BI185" s="168">
        <f t="shared" si="28"/>
        <v>0</v>
      </c>
      <c r="BJ185" s="14" t="s">
        <v>126</v>
      </c>
      <c r="BK185" s="168">
        <f t="shared" si="29"/>
        <v>0</v>
      </c>
      <c r="BL185" s="14" t="s">
        <v>178</v>
      </c>
      <c r="BM185" s="167" t="s">
        <v>393</v>
      </c>
    </row>
    <row r="186" spans="1:65" s="2" customFormat="1" ht="44.25" customHeight="1">
      <c r="A186" s="29"/>
      <c r="B186" s="157"/>
      <c r="C186" s="174" t="s">
        <v>394</v>
      </c>
      <c r="D186" s="174" t="s">
        <v>300</v>
      </c>
      <c r="E186" s="304" t="s">
        <v>395</v>
      </c>
      <c r="F186" s="305" t="s">
        <v>396</v>
      </c>
      <c r="G186" s="306" t="s">
        <v>384</v>
      </c>
      <c r="H186" s="307">
        <v>2190.7399999999998</v>
      </c>
      <c r="I186" s="176"/>
      <c r="J186" s="177">
        <f t="shared" si="20"/>
        <v>0</v>
      </c>
      <c r="K186" s="178"/>
      <c r="L186" s="179"/>
      <c r="M186" s="180" t="s">
        <v>1</v>
      </c>
      <c r="N186" s="181" t="s">
        <v>39</v>
      </c>
      <c r="O186" s="54"/>
      <c r="P186" s="165">
        <f t="shared" si="21"/>
        <v>0</v>
      </c>
      <c r="Q186" s="165">
        <v>0</v>
      </c>
      <c r="R186" s="165">
        <f t="shared" si="22"/>
        <v>0</v>
      </c>
      <c r="S186" s="165">
        <v>0</v>
      </c>
      <c r="T186" s="166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7" t="s">
        <v>334</v>
      </c>
      <c r="AT186" s="167" t="s">
        <v>300</v>
      </c>
      <c r="AU186" s="167" t="s">
        <v>126</v>
      </c>
      <c r="AY186" s="14" t="s">
        <v>119</v>
      </c>
      <c r="BE186" s="168">
        <f t="shared" si="24"/>
        <v>0</v>
      </c>
      <c r="BF186" s="168">
        <f t="shared" si="25"/>
        <v>0</v>
      </c>
      <c r="BG186" s="168">
        <f t="shared" si="26"/>
        <v>0</v>
      </c>
      <c r="BH186" s="168">
        <f t="shared" si="27"/>
        <v>0</v>
      </c>
      <c r="BI186" s="168">
        <f t="shared" si="28"/>
        <v>0</v>
      </c>
      <c r="BJ186" s="14" t="s">
        <v>126</v>
      </c>
      <c r="BK186" s="168">
        <f t="shared" si="29"/>
        <v>0</v>
      </c>
      <c r="BL186" s="14" t="s">
        <v>178</v>
      </c>
      <c r="BM186" s="167" t="s">
        <v>397</v>
      </c>
    </row>
    <row r="187" spans="1:65" s="2" customFormat="1" ht="16.5" customHeight="1">
      <c r="A187" s="29"/>
      <c r="B187" s="157"/>
      <c r="C187" s="158" t="s">
        <v>398</v>
      </c>
      <c r="D187" s="158" t="s">
        <v>121</v>
      </c>
      <c r="E187" s="285" t="s">
        <v>399</v>
      </c>
      <c r="F187" s="286" t="s">
        <v>400</v>
      </c>
      <c r="G187" s="287" t="s">
        <v>384</v>
      </c>
      <c r="H187" s="288">
        <v>2190.7399999999998</v>
      </c>
      <c r="I187" s="160"/>
      <c r="J187" s="161">
        <f t="shared" si="20"/>
        <v>0</v>
      </c>
      <c r="K187" s="162"/>
      <c r="L187" s="30"/>
      <c r="M187" s="163" t="s">
        <v>1</v>
      </c>
      <c r="N187" s="164" t="s">
        <v>39</v>
      </c>
      <c r="O187" s="54"/>
      <c r="P187" s="165">
        <f t="shared" si="21"/>
        <v>0</v>
      </c>
      <c r="Q187" s="165">
        <v>0</v>
      </c>
      <c r="R187" s="165">
        <f t="shared" si="22"/>
        <v>0</v>
      </c>
      <c r="S187" s="165">
        <v>0</v>
      </c>
      <c r="T187" s="166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7" t="s">
        <v>178</v>
      </c>
      <c r="AT187" s="167" t="s">
        <v>121</v>
      </c>
      <c r="AU187" s="167" t="s">
        <v>126</v>
      </c>
      <c r="AY187" s="14" t="s">
        <v>119</v>
      </c>
      <c r="BE187" s="168">
        <f t="shared" si="24"/>
        <v>0</v>
      </c>
      <c r="BF187" s="168">
        <f t="shared" si="25"/>
        <v>0</v>
      </c>
      <c r="BG187" s="168">
        <f t="shared" si="26"/>
        <v>0</v>
      </c>
      <c r="BH187" s="168">
        <f t="shared" si="27"/>
        <v>0</v>
      </c>
      <c r="BI187" s="168">
        <f t="shared" si="28"/>
        <v>0</v>
      </c>
      <c r="BJ187" s="14" t="s">
        <v>126</v>
      </c>
      <c r="BK187" s="168">
        <f t="shared" si="29"/>
        <v>0</v>
      </c>
      <c r="BL187" s="14" t="s">
        <v>178</v>
      </c>
      <c r="BM187" s="167" t="s">
        <v>401</v>
      </c>
    </row>
    <row r="188" spans="1:65" s="2" customFormat="1" ht="33" customHeight="1">
      <c r="A188" s="29"/>
      <c r="B188" s="157"/>
      <c r="C188" s="158" t="s">
        <v>402</v>
      </c>
      <c r="D188" s="158" t="s">
        <v>121</v>
      </c>
      <c r="E188" s="285" t="s">
        <v>403</v>
      </c>
      <c r="F188" s="286" t="s">
        <v>404</v>
      </c>
      <c r="G188" s="287" t="s">
        <v>124</v>
      </c>
      <c r="H188" s="288">
        <v>12</v>
      </c>
      <c r="I188" s="160"/>
      <c r="J188" s="161">
        <f t="shared" si="20"/>
        <v>0</v>
      </c>
      <c r="K188" s="162"/>
      <c r="L188" s="30"/>
      <c r="M188" s="163" t="s">
        <v>1</v>
      </c>
      <c r="N188" s="164" t="s">
        <v>39</v>
      </c>
      <c r="O188" s="54"/>
      <c r="P188" s="165">
        <f t="shared" si="21"/>
        <v>0</v>
      </c>
      <c r="Q188" s="165">
        <v>0</v>
      </c>
      <c r="R188" s="165">
        <f t="shared" si="22"/>
        <v>0</v>
      </c>
      <c r="S188" s="165">
        <v>0</v>
      </c>
      <c r="T188" s="166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7" t="s">
        <v>178</v>
      </c>
      <c r="AT188" s="167" t="s">
        <v>121</v>
      </c>
      <c r="AU188" s="167" t="s">
        <v>126</v>
      </c>
      <c r="AY188" s="14" t="s">
        <v>119</v>
      </c>
      <c r="BE188" s="168">
        <f t="shared" si="24"/>
        <v>0</v>
      </c>
      <c r="BF188" s="168">
        <f t="shared" si="25"/>
        <v>0</v>
      </c>
      <c r="BG188" s="168">
        <f t="shared" si="26"/>
        <v>0</v>
      </c>
      <c r="BH188" s="168">
        <f t="shared" si="27"/>
        <v>0</v>
      </c>
      <c r="BI188" s="168">
        <f t="shared" si="28"/>
        <v>0</v>
      </c>
      <c r="BJ188" s="14" t="s">
        <v>126</v>
      </c>
      <c r="BK188" s="168">
        <f t="shared" si="29"/>
        <v>0</v>
      </c>
      <c r="BL188" s="14" t="s">
        <v>178</v>
      </c>
      <c r="BM188" s="167" t="s">
        <v>405</v>
      </c>
    </row>
    <row r="189" spans="1:65" s="2" customFormat="1" ht="21.75" customHeight="1">
      <c r="A189" s="29"/>
      <c r="B189" s="157"/>
      <c r="C189" s="158" t="s">
        <v>406</v>
      </c>
      <c r="D189" s="158" t="s">
        <v>121</v>
      </c>
      <c r="E189" s="285" t="s">
        <v>407</v>
      </c>
      <c r="F189" s="286" t="s">
        <v>408</v>
      </c>
      <c r="G189" s="287" t="s">
        <v>337</v>
      </c>
      <c r="H189" s="182"/>
      <c r="I189" s="160"/>
      <c r="J189" s="161">
        <f t="shared" si="20"/>
        <v>0</v>
      </c>
      <c r="K189" s="162"/>
      <c r="L189" s="30"/>
      <c r="M189" s="163" t="s">
        <v>1</v>
      </c>
      <c r="N189" s="164" t="s">
        <v>39</v>
      </c>
      <c r="O189" s="54"/>
      <c r="P189" s="165">
        <f t="shared" si="21"/>
        <v>0</v>
      </c>
      <c r="Q189" s="165">
        <v>0</v>
      </c>
      <c r="R189" s="165">
        <f t="shared" si="22"/>
        <v>0</v>
      </c>
      <c r="S189" s="165">
        <v>0</v>
      </c>
      <c r="T189" s="166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7" t="s">
        <v>178</v>
      </c>
      <c r="AT189" s="167" t="s">
        <v>121</v>
      </c>
      <c r="AU189" s="167" t="s">
        <v>126</v>
      </c>
      <c r="AY189" s="14" t="s">
        <v>119</v>
      </c>
      <c r="BE189" s="168">
        <f t="shared" si="24"/>
        <v>0</v>
      </c>
      <c r="BF189" s="168">
        <f t="shared" si="25"/>
        <v>0</v>
      </c>
      <c r="BG189" s="168">
        <f t="shared" si="26"/>
        <v>0</v>
      </c>
      <c r="BH189" s="168">
        <f t="shared" si="27"/>
        <v>0</v>
      </c>
      <c r="BI189" s="168">
        <f t="shared" si="28"/>
        <v>0</v>
      </c>
      <c r="BJ189" s="14" t="s">
        <v>126</v>
      </c>
      <c r="BK189" s="168">
        <f t="shared" si="29"/>
        <v>0</v>
      </c>
      <c r="BL189" s="14" t="s">
        <v>178</v>
      </c>
      <c r="BM189" s="167" t="s">
        <v>409</v>
      </c>
    </row>
    <row r="190" spans="1:65" s="12" customFormat="1" ht="25.9" customHeight="1">
      <c r="B190" s="144"/>
      <c r="D190" s="145" t="s">
        <v>71</v>
      </c>
      <c r="E190" s="291" t="s">
        <v>300</v>
      </c>
      <c r="F190" s="291" t="s">
        <v>410</v>
      </c>
      <c r="G190" s="290"/>
      <c r="H190" s="290"/>
      <c r="I190" s="147"/>
      <c r="J190" s="148">
        <f>BK190</f>
        <v>0</v>
      </c>
      <c r="L190" s="144"/>
      <c r="M190" s="149"/>
      <c r="N190" s="150"/>
      <c r="O190" s="150"/>
      <c r="P190" s="151">
        <f>P191+P201</f>
        <v>0</v>
      </c>
      <c r="Q190" s="150"/>
      <c r="R190" s="151">
        <f>R191+R201</f>
        <v>0</v>
      </c>
      <c r="S190" s="150"/>
      <c r="T190" s="152">
        <f>T191+T201</f>
        <v>0</v>
      </c>
      <c r="AR190" s="145" t="s">
        <v>131</v>
      </c>
      <c r="AT190" s="153" t="s">
        <v>71</v>
      </c>
      <c r="AU190" s="153" t="s">
        <v>72</v>
      </c>
      <c r="AY190" s="145" t="s">
        <v>119</v>
      </c>
      <c r="BK190" s="154">
        <f>BK191+BK201</f>
        <v>0</v>
      </c>
    </row>
    <row r="191" spans="1:65" s="12" customFormat="1" ht="22.9" customHeight="1">
      <c r="B191" s="144"/>
      <c r="D191" s="145" t="s">
        <v>71</v>
      </c>
      <c r="E191" s="289" t="s">
        <v>411</v>
      </c>
      <c r="F191" s="289" t="s">
        <v>412</v>
      </c>
      <c r="G191" s="290"/>
      <c r="H191" s="290"/>
      <c r="I191" s="147"/>
      <c r="J191" s="156">
        <f>BK191</f>
        <v>0</v>
      </c>
      <c r="L191" s="144"/>
      <c r="M191" s="149"/>
      <c r="N191" s="150"/>
      <c r="O191" s="150"/>
      <c r="P191" s="151">
        <f>SUM(P192:P200)</f>
        <v>0</v>
      </c>
      <c r="Q191" s="150"/>
      <c r="R191" s="151">
        <f>SUM(R192:R200)</f>
        <v>0</v>
      </c>
      <c r="S191" s="150"/>
      <c r="T191" s="152">
        <f>SUM(T192:T200)</f>
        <v>0</v>
      </c>
      <c r="AR191" s="145" t="s">
        <v>131</v>
      </c>
      <c r="AT191" s="153" t="s">
        <v>71</v>
      </c>
      <c r="AU191" s="153" t="s">
        <v>80</v>
      </c>
      <c r="AY191" s="145" t="s">
        <v>119</v>
      </c>
      <c r="BK191" s="154">
        <f>SUM(BK192:BK200)</f>
        <v>0</v>
      </c>
    </row>
    <row r="192" spans="1:65" s="2" customFormat="1" ht="21.75" customHeight="1">
      <c r="A192" s="29"/>
      <c r="B192" s="157"/>
      <c r="C192" s="158" t="s">
        <v>413</v>
      </c>
      <c r="D192" s="158" t="s">
        <v>121</v>
      </c>
      <c r="E192" s="285" t="s">
        <v>414</v>
      </c>
      <c r="F192" s="286" t="s">
        <v>415</v>
      </c>
      <c r="G192" s="287" t="s">
        <v>290</v>
      </c>
      <c r="H192" s="288">
        <v>20</v>
      </c>
      <c r="I192" s="160"/>
      <c r="J192" s="161">
        <f t="shared" ref="J192:J200" si="30">ROUND(I192*H192,2)</f>
        <v>0</v>
      </c>
      <c r="K192" s="162"/>
      <c r="L192" s="30"/>
      <c r="M192" s="163" t="s">
        <v>1</v>
      </c>
      <c r="N192" s="164" t="s">
        <v>39</v>
      </c>
      <c r="O192" s="54"/>
      <c r="P192" s="165">
        <f t="shared" ref="P192:P200" si="31">O192*H192</f>
        <v>0</v>
      </c>
      <c r="Q192" s="165">
        <v>0</v>
      </c>
      <c r="R192" s="165">
        <f t="shared" ref="R192:R200" si="32">Q192*H192</f>
        <v>0</v>
      </c>
      <c r="S192" s="165">
        <v>0</v>
      </c>
      <c r="T192" s="166">
        <f t="shared" ref="T192:T200" si="33">S192*H192</f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7" t="s">
        <v>416</v>
      </c>
      <c r="AT192" s="167" t="s">
        <v>121</v>
      </c>
      <c r="AU192" s="167" t="s">
        <v>126</v>
      </c>
      <c r="AY192" s="14" t="s">
        <v>119</v>
      </c>
      <c r="BE192" s="168">
        <f t="shared" ref="BE192:BE200" si="34">IF(N192="základná",J192,0)</f>
        <v>0</v>
      </c>
      <c r="BF192" s="168">
        <f t="shared" ref="BF192:BF200" si="35">IF(N192="znížená",J192,0)</f>
        <v>0</v>
      </c>
      <c r="BG192" s="168">
        <f t="shared" ref="BG192:BG200" si="36">IF(N192="zákl. prenesená",J192,0)</f>
        <v>0</v>
      </c>
      <c r="BH192" s="168">
        <f t="shared" ref="BH192:BH200" si="37">IF(N192="zníž. prenesená",J192,0)</f>
        <v>0</v>
      </c>
      <c r="BI192" s="168">
        <f t="shared" ref="BI192:BI200" si="38">IF(N192="nulová",J192,0)</f>
        <v>0</v>
      </c>
      <c r="BJ192" s="14" t="s">
        <v>126</v>
      </c>
      <c r="BK192" s="168">
        <f t="shared" ref="BK192:BK200" si="39">ROUND(I192*H192,2)</f>
        <v>0</v>
      </c>
      <c r="BL192" s="14" t="s">
        <v>416</v>
      </c>
      <c r="BM192" s="167" t="s">
        <v>417</v>
      </c>
    </row>
    <row r="193" spans="1:65" s="2" customFormat="1" ht="21.75" customHeight="1">
      <c r="A193" s="29"/>
      <c r="B193" s="157"/>
      <c r="C193" s="158" t="s">
        <v>418</v>
      </c>
      <c r="D193" s="158" t="s">
        <v>121</v>
      </c>
      <c r="E193" s="285" t="s">
        <v>419</v>
      </c>
      <c r="F193" s="286" t="s">
        <v>420</v>
      </c>
      <c r="G193" s="287" t="s">
        <v>290</v>
      </c>
      <c r="H193" s="288">
        <v>20</v>
      </c>
      <c r="I193" s="160"/>
      <c r="J193" s="161">
        <f t="shared" si="30"/>
        <v>0</v>
      </c>
      <c r="K193" s="162"/>
      <c r="L193" s="30"/>
      <c r="M193" s="163" t="s">
        <v>1</v>
      </c>
      <c r="N193" s="164" t="s">
        <v>39</v>
      </c>
      <c r="O193" s="54"/>
      <c r="P193" s="165">
        <f t="shared" si="31"/>
        <v>0</v>
      </c>
      <c r="Q193" s="165">
        <v>0</v>
      </c>
      <c r="R193" s="165">
        <f t="shared" si="32"/>
        <v>0</v>
      </c>
      <c r="S193" s="165">
        <v>0</v>
      </c>
      <c r="T193" s="166">
        <f t="shared" si="3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7" t="s">
        <v>416</v>
      </c>
      <c r="AT193" s="167" t="s">
        <v>121</v>
      </c>
      <c r="AU193" s="167" t="s">
        <v>126</v>
      </c>
      <c r="AY193" s="14" t="s">
        <v>119</v>
      </c>
      <c r="BE193" s="168">
        <f t="shared" si="34"/>
        <v>0</v>
      </c>
      <c r="BF193" s="168">
        <f t="shared" si="35"/>
        <v>0</v>
      </c>
      <c r="BG193" s="168">
        <f t="shared" si="36"/>
        <v>0</v>
      </c>
      <c r="BH193" s="168">
        <f t="shared" si="37"/>
        <v>0</v>
      </c>
      <c r="BI193" s="168">
        <f t="shared" si="38"/>
        <v>0</v>
      </c>
      <c r="BJ193" s="14" t="s">
        <v>126</v>
      </c>
      <c r="BK193" s="168">
        <f t="shared" si="39"/>
        <v>0</v>
      </c>
      <c r="BL193" s="14" t="s">
        <v>416</v>
      </c>
      <c r="BM193" s="167" t="s">
        <v>421</v>
      </c>
    </row>
    <row r="194" spans="1:65" s="2" customFormat="1" ht="16.5" customHeight="1">
      <c r="A194" s="29"/>
      <c r="B194" s="157"/>
      <c r="C194" s="174" t="s">
        <v>422</v>
      </c>
      <c r="D194" s="174" t="s">
        <v>300</v>
      </c>
      <c r="E194" s="304" t="s">
        <v>423</v>
      </c>
      <c r="F194" s="305" t="s">
        <v>424</v>
      </c>
      <c r="G194" s="306" t="s">
        <v>384</v>
      </c>
      <c r="H194" s="307">
        <v>18.84</v>
      </c>
      <c r="I194" s="176"/>
      <c r="J194" s="177">
        <f t="shared" si="30"/>
        <v>0</v>
      </c>
      <c r="K194" s="178"/>
      <c r="L194" s="179"/>
      <c r="M194" s="180" t="s">
        <v>1</v>
      </c>
      <c r="N194" s="181" t="s">
        <v>39</v>
      </c>
      <c r="O194" s="54"/>
      <c r="P194" s="165">
        <f t="shared" si="31"/>
        <v>0</v>
      </c>
      <c r="Q194" s="165">
        <v>0</v>
      </c>
      <c r="R194" s="165">
        <f t="shared" si="32"/>
        <v>0</v>
      </c>
      <c r="S194" s="165">
        <v>0</v>
      </c>
      <c r="T194" s="166">
        <f t="shared" si="3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7" t="s">
        <v>425</v>
      </c>
      <c r="AT194" s="167" t="s">
        <v>300</v>
      </c>
      <c r="AU194" s="167" t="s">
        <v>126</v>
      </c>
      <c r="AY194" s="14" t="s">
        <v>119</v>
      </c>
      <c r="BE194" s="168">
        <f t="shared" si="34"/>
        <v>0</v>
      </c>
      <c r="BF194" s="168">
        <f t="shared" si="35"/>
        <v>0</v>
      </c>
      <c r="BG194" s="168">
        <f t="shared" si="36"/>
        <v>0</v>
      </c>
      <c r="BH194" s="168">
        <f t="shared" si="37"/>
        <v>0</v>
      </c>
      <c r="BI194" s="168">
        <f t="shared" si="38"/>
        <v>0</v>
      </c>
      <c r="BJ194" s="14" t="s">
        <v>126</v>
      </c>
      <c r="BK194" s="168">
        <f t="shared" si="39"/>
        <v>0</v>
      </c>
      <c r="BL194" s="14" t="s">
        <v>425</v>
      </c>
      <c r="BM194" s="167" t="s">
        <v>426</v>
      </c>
    </row>
    <row r="195" spans="1:65" s="2" customFormat="1" ht="21.75" customHeight="1">
      <c r="A195" s="29"/>
      <c r="B195" s="157"/>
      <c r="C195" s="158" t="s">
        <v>427</v>
      </c>
      <c r="D195" s="158" t="s">
        <v>121</v>
      </c>
      <c r="E195" s="285" t="s">
        <v>428</v>
      </c>
      <c r="F195" s="286" t="s">
        <v>429</v>
      </c>
      <c r="G195" s="287" t="s">
        <v>297</v>
      </c>
      <c r="H195" s="288">
        <v>8</v>
      </c>
      <c r="I195" s="160"/>
      <c r="J195" s="161">
        <f t="shared" si="30"/>
        <v>0</v>
      </c>
      <c r="K195" s="162"/>
      <c r="L195" s="30"/>
      <c r="M195" s="163" t="s">
        <v>1</v>
      </c>
      <c r="N195" s="164" t="s">
        <v>39</v>
      </c>
      <c r="O195" s="54"/>
      <c r="P195" s="165">
        <f t="shared" si="31"/>
        <v>0</v>
      </c>
      <c r="Q195" s="165">
        <v>0</v>
      </c>
      <c r="R195" s="165">
        <f t="shared" si="32"/>
        <v>0</v>
      </c>
      <c r="S195" s="165">
        <v>0</v>
      </c>
      <c r="T195" s="166">
        <f t="shared" si="3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7" t="s">
        <v>416</v>
      </c>
      <c r="AT195" s="167" t="s">
        <v>121</v>
      </c>
      <c r="AU195" s="167" t="s">
        <v>126</v>
      </c>
      <c r="AY195" s="14" t="s">
        <v>119</v>
      </c>
      <c r="BE195" s="168">
        <f t="shared" si="34"/>
        <v>0</v>
      </c>
      <c r="BF195" s="168">
        <f t="shared" si="35"/>
        <v>0</v>
      </c>
      <c r="BG195" s="168">
        <f t="shared" si="36"/>
        <v>0</v>
      </c>
      <c r="BH195" s="168">
        <f t="shared" si="37"/>
        <v>0</v>
      </c>
      <c r="BI195" s="168">
        <f t="shared" si="38"/>
        <v>0</v>
      </c>
      <c r="BJ195" s="14" t="s">
        <v>126</v>
      </c>
      <c r="BK195" s="168">
        <f t="shared" si="39"/>
        <v>0</v>
      </c>
      <c r="BL195" s="14" t="s">
        <v>416</v>
      </c>
      <c r="BM195" s="167" t="s">
        <v>430</v>
      </c>
    </row>
    <row r="196" spans="1:65" s="2" customFormat="1" ht="16.5" customHeight="1">
      <c r="A196" s="29"/>
      <c r="B196" s="157"/>
      <c r="C196" s="174" t="s">
        <v>431</v>
      </c>
      <c r="D196" s="174" t="s">
        <v>300</v>
      </c>
      <c r="E196" s="304" t="s">
        <v>432</v>
      </c>
      <c r="F196" s="305" t="s">
        <v>433</v>
      </c>
      <c r="G196" s="306" t="s">
        <v>297</v>
      </c>
      <c r="H196" s="307">
        <v>2</v>
      </c>
      <c r="I196" s="176"/>
      <c r="J196" s="177">
        <f t="shared" si="30"/>
        <v>0</v>
      </c>
      <c r="K196" s="178"/>
      <c r="L196" s="179"/>
      <c r="M196" s="180" t="s">
        <v>1</v>
      </c>
      <c r="N196" s="181" t="s">
        <v>39</v>
      </c>
      <c r="O196" s="54"/>
      <c r="P196" s="165">
        <f t="shared" si="31"/>
        <v>0</v>
      </c>
      <c r="Q196" s="165">
        <v>0</v>
      </c>
      <c r="R196" s="165">
        <f t="shared" si="32"/>
        <v>0</v>
      </c>
      <c r="S196" s="165">
        <v>0</v>
      </c>
      <c r="T196" s="166">
        <f t="shared" si="3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7" t="s">
        <v>434</v>
      </c>
      <c r="AT196" s="167" t="s">
        <v>300</v>
      </c>
      <c r="AU196" s="167" t="s">
        <v>126</v>
      </c>
      <c r="AY196" s="14" t="s">
        <v>119</v>
      </c>
      <c r="BE196" s="168">
        <f t="shared" si="34"/>
        <v>0</v>
      </c>
      <c r="BF196" s="168">
        <f t="shared" si="35"/>
        <v>0</v>
      </c>
      <c r="BG196" s="168">
        <f t="shared" si="36"/>
        <v>0</v>
      </c>
      <c r="BH196" s="168">
        <f t="shared" si="37"/>
        <v>0</v>
      </c>
      <c r="BI196" s="168">
        <f t="shared" si="38"/>
        <v>0</v>
      </c>
      <c r="BJ196" s="14" t="s">
        <v>126</v>
      </c>
      <c r="BK196" s="168">
        <f t="shared" si="39"/>
        <v>0</v>
      </c>
      <c r="BL196" s="14" t="s">
        <v>416</v>
      </c>
      <c r="BM196" s="167" t="s">
        <v>435</v>
      </c>
    </row>
    <row r="197" spans="1:65" s="2" customFormat="1" ht="16.5" customHeight="1">
      <c r="A197" s="29"/>
      <c r="B197" s="157"/>
      <c r="C197" s="174" t="s">
        <v>436</v>
      </c>
      <c r="D197" s="174" t="s">
        <v>300</v>
      </c>
      <c r="E197" s="304" t="s">
        <v>437</v>
      </c>
      <c r="F197" s="305" t="s">
        <v>438</v>
      </c>
      <c r="G197" s="306" t="s">
        <v>297</v>
      </c>
      <c r="H197" s="307">
        <v>6</v>
      </c>
      <c r="I197" s="176"/>
      <c r="J197" s="177">
        <f t="shared" si="30"/>
        <v>0</v>
      </c>
      <c r="K197" s="178"/>
      <c r="L197" s="179"/>
      <c r="M197" s="180" t="s">
        <v>1</v>
      </c>
      <c r="N197" s="181" t="s">
        <v>39</v>
      </c>
      <c r="O197" s="54"/>
      <c r="P197" s="165">
        <f t="shared" si="31"/>
        <v>0</v>
      </c>
      <c r="Q197" s="165">
        <v>0</v>
      </c>
      <c r="R197" s="165">
        <f t="shared" si="32"/>
        <v>0</v>
      </c>
      <c r="S197" s="165">
        <v>0</v>
      </c>
      <c r="T197" s="166">
        <f t="shared" si="3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7" t="s">
        <v>434</v>
      </c>
      <c r="AT197" s="167" t="s">
        <v>300</v>
      </c>
      <c r="AU197" s="167" t="s">
        <v>126</v>
      </c>
      <c r="AY197" s="14" t="s">
        <v>119</v>
      </c>
      <c r="BE197" s="168">
        <f t="shared" si="34"/>
        <v>0</v>
      </c>
      <c r="BF197" s="168">
        <f t="shared" si="35"/>
        <v>0</v>
      </c>
      <c r="BG197" s="168">
        <f t="shared" si="36"/>
        <v>0</v>
      </c>
      <c r="BH197" s="168">
        <f t="shared" si="37"/>
        <v>0</v>
      </c>
      <c r="BI197" s="168">
        <f t="shared" si="38"/>
        <v>0</v>
      </c>
      <c r="BJ197" s="14" t="s">
        <v>126</v>
      </c>
      <c r="BK197" s="168">
        <f t="shared" si="39"/>
        <v>0</v>
      </c>
      <c r="BL197" s="14" t="s">
        <v>416</v>
      </c>
      <c r="BM197" s="167" t="s">
        <v>439</v>
      </c>
    </row>
    <row r="198" spans="1:65" s="2" customFormat="1" ht="21.75" customHeight="1">
      <c r="A198" s="29"/>
      <c r="B198" s="157"/>
      <c r="C198" s="158" t="s">
        <v>440</v>
      </c>
      <c r="D198" s="158" t="s">
        <v>121</v>
      </c>
      <c r="E198" s="285" t="s">
        <v>441</v>
      </c>
      <c r="F198" s="286" t="s">
        <v>442</v>
      </c>
      <c r="G198" s="287" t="s">
        <v>297</v>
      </c>
      <c r="H198" s="288">
        <v>2</v>
      </c>
      <c r="I198" s="160"/>
      <c r="J198" s="161">
        <f t="shared" si="30"/>
        <v>0</v>
      </c>
      <c r="K198" s="162"/>
      <c r="L198" s="30"/>
      <c r="M198" s="163" t="s">
        <v>1</v>
      </c>
      <c r="N198" s="164" t="s">
        <v>39</v>
      </c>
      <c r="O198" s="54"/>
      <c r="P198" s="165">
        <f t="shared" si="31"/>
        <v>0</v>
      </c>
      <c r="Q198" s="165">
        <v>0</v>
      </c>
      <c r="R198" s="165">
        <f t="shared" si="32"/>
        <v>0</v>
      </c>
      <c r="S198" s="165">
        <v>0</v>
      </c>
      <c r="T198" s="166">
        <f t="shared" si="3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7" t="s">
        <v>416</v>
      </c>
      <c r="AT198" s="167" t="s">
        <v>121</v>
      </c>
      <c r="AU198" s="167" t="s">
        <v>126</v>
      </c>
      <c r="AY198" s="14" t="s">
        <v>119</v>
      </c>
      <c r="BE198" s="168">
        <f t="shared" si="34"/>
        <v>0</v>
      </c>
      <c r="BF198" s="168">
        <f t="shared" si="35"/>
        <v>0</v>
      </c>
      <c r="BG198" s="168">
        <f t="shared" si="36"/>
        <v>0</v>
      </c>
      <c r="BH198" s="168">
        <f t="shared" si="37"/>
        <v>0</v>
      </c>
      <c r="BI198" s="168">
        <f t="shared" si="38"/>
        <v>0</v>
      </c>
      <c r="BJ198" s="14" t="s">
        <v>126</v>
      </c>
      <c r="BK198" s="168">
        <f t="shared" si="39"/>
        <v>0</v>
      </c>
      <c r="BL198" s="14" t="s">
        <v>416</v>
      </c>
      <c r="BM198" s="167" t="s">
        <v>443</v>
      </c>
    </row>
    <row r="199" spans="1:65" s="2" customFormat="1" ht="16.5" customHeight="1">
      <c r="A199" s="29"/>
      <c r="B199" s="157"/>
      <c r="C199" s="174" t="s">
        <v>444</v>
      </c>
      <c r="D199" s="174" t="s">
        <v>300</v>
      </c>
      <c r="E199" s="304" t="s">
        <v>445</v>
      </c>
      <c r="F199" s="305" t="s">
        <v>446</v>
      </c>
      <c r="G199" s="306" t="s">
        <v>297</v>
      </c>
      <c r="H199" s="307">
        <v>2</v>
      </c>
      <c r="I199" s="176"/>
      <c r="J199" s="177">
        <f t="shared" si="30"/>
        <v>0</v>
      </c>
      <c r="K199" s="178"/>
      <c r="L199" s="179"/>
      <c r="M199" s="180" t="s">
        <v>1</v>
      </c>
      <c r="N199" s="181" t="s">
        <v>39</v>
      </c>
      <c r="O199" s="54"/>
      <c r="P199" s="165">
        <f t="shared" si="31"/>
        <v>0</v>
      </c>
      <c r="Q199" s="165">
        <v>0</v>
      </c>
      <c r="R199" s="165">
        <f t="shared" si="32"/>
        <v>0</v>
      </c>
      <c r="S199" s="165">
        <v>0</v>
      </c>
      <c r="T199" s="166">
        <f t="shared" si="3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7" t="s">
        <v>434</v>
      </c>
      <c r="AT199" s="167" t="s">
        <v>300</v>
      </c>
      <c r="AU199" s="167" t="s">
        <v>126</v>
      </c>
      <c r="AY199" s="14" t="s">
        <v>119</v>
      </c>
      <c r="BE199" s="168">
        <f t="shared" si="34"/>
        <v>0</v>
      </c>
      <c r="BF199" s="168">
        <f t="shared" si="35"/>
        <v>0</v>
      </c>
      <c r="BG199" s="168">
        <f t="shared" si="36"/>
        <v>0</v>
      </c>
      <c r="BH199" s="168">
        <f t="shared" si="37"/>
        <v>0</v>
      </c>
      <c r="BI199" s="168">
        <f t="shared" si="38"/>
        <v>0</v>
      </c>
      <c r="BJ199" s="14" t="s">
        <v>126</v>
      </c>
      <c r="BK199" s="168">
        <f t="shared" si="39"/>
        <v>0</v>
      </c>
      <c r="BL199" s="14" t="s">
        <v>416</v>
      </c>
      <c r="BM199" s="167" t="s">
        <v>447</v>
      </c>
    </row>
    <row r="200" spans="1:65" s="2" customFormat="1" ht="16.5" customHeight="1">
      <c r="A200" s="29"/>
      <c r="B200" s="157"/>
      <c r="C200" s="174" t="s">
        <v>448</v>
      </c>
      <c r="D200" s="174" t="s">
        <v>300</v>
      </c>
      <c r="E200" s="304" t="s">
        <v>449</v>
      </c>
      <c r="F200" s="305" t="s">
        <v>450</v>
      </c>
      <c r="G200" s="306" t="s">
        <v>290</v>
      </c>
      <c r="H200" s="307">
        <v>20</v>
      </c>
      <c r="I200" s="176"/>
      <c r="J200" s="177">
        <f t="shared" si="30"/>
        <v>0</v>
      </c>
      <c r="K200" s="178"/>
      <c r="L200" s="179"/>
      <c r="M200" s="180" t="s">
        <v>1</v>
      </c>
      <c r="N200" s="181" t="s">
        <v>39</v>
      </c>
      <c r="O200" s="54"/>
      <c r="P200" s="165">
        <f t="shared" si="31"/>
        <v>0</v>
      </c>
      <c r="Q200" s="165">
        <v>0</v>
      </c>
      <c r="R200" s="165">
        <f t="shared" si="32"/>
        <v>0</v>
      </c>
      <c r="S200" s="165">
        <v>0</v>
      </c>
      <c r="T200" s="166">
        <f t="shared" si="3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7" t="s">
        <v>434</v>
      </c>
      <c r="AT200" s="167" t="s">
        <v>300</v>
      </c>
      <c r="AU200" s="167" t="s">
        <v>126</v>
      </c>
      <c r="AY200" s="14" t="s">
        <v>119</v>
      </c>
      <c r="BE200" s="168">
        <f t="shared" si="34"/>
        <v>0</v>
      </c>
      <c r="BF200" s="168">
        <f t="shared" si="35"/>
        <v>0</v>
      </c>
      <c r="BG200" s="168">
        <f t="shared" si="36"/>
        <v>0</v>
      </c>
      <c r="BH200" s="168">
        <f t="shared" si="37"/>
        <v>0</v>
      </c>
      <c r="BI200" s="168">
        <f t="shared" si="38"/>
        <v>0</v>
      </c>
      <c r="BJ200" s="14" t="s">
        <v>126</v>
      </c>
      <c r="BK200" s="168">
        <f t="shared" si="39"/>
        <v>0</v>
      </c>
      <c r="BL200" s="14" t="s">
        <v>416</v>
      </c>
      <c r="BM200" s="167" t="s">
        <v>451</v>
      </c>
    </row>
    <row r="201" spans="1:65" s="12" customFormat="1" ht="22.9" customHeight="1">
      <c r="B201" s="144"/>
      <c r="D201" s="145" t="s">
        <v>71</v>
      </c>
      <c r="E201" s="289" t="s">
        <v>452</v>
      </c>
      <c r="F201" s="289" t="s">
        <v>453</v>
      </c>
      <c r="G201" s="290"/>
      <c r="H201" s="290"/>
      <c r="I201" s="147"/>
      <c r="J201" s="156">
        <f>BK201</f>
        <v>0</v>
      </c>
      <c r="L201" s="144"/>
      <c r="M201" s="149"/>
      <c r="N201" s="150"/>
      <c r="O201" s="150"/>
      <c r="P201" s="151">
        <f>SUM(P202:P203)</f>
        <v>0</v>
      </c>
      <c r="Q201" s="150"/>
      <c r="R201" s="151">
        <f>SUM(R202:R203)</f>
        <v>0</v>
      </c>
      <c r="S201" s="150"/>
      <c r="T201" s="152">
        <f>SUM(T202:T203)</f>
        <v>0</v>
      </c>
      <c r="AR201" s="145" t="s">
        <v>131</v>
      </c>
      <c r="AT201" s="153" t="s">
        <v>71</v>
      </c>
      <c r="AU201" s="153" t="s">
        <v>80</v>
      </c>
      <c r="AY201" s="145" t="s">
        <v>119</v>
      </c>
      <c r="BK201" s="154">
        <f>SUM(BK202:BK203)</f>
        <v>0</v>
      </c>
    </row>
    <row r="202" spans="1:65" s="2" customFormat="1" ht="21.75" customHeight="1">
      <c r="A202" s="29"/>
      <c r="B202" s="157"/>
      <c r="C202" s="158" t="s">
        <v>454</v>
      </c>
      <c r="D202" s="158" t="s">
        <v>121</v>
      </c>
      <c r="E202" s="285" t="s">
        <v>455</v>
      </c>
      <c r="F202" s="286" t="s">
        <v>456</v>
      </c>
      <c r="G202" s="287" t="s">
        <v>290</v>
      </c>
      <c r="H202" s="288">
        <v>12</v>
      </c>
      <c r="I202" s="160"/>
      <c r="J202" s="161">
        <f>ROUND(I202*H202,2)</f>
        <v>0</v>
      </c>
      <c r="K202" s="162"/>
      <c r="L202" s="30"/>
      <c r="M202" s="163" t="s">
        <v>1</v>
      </c>
      <c r="N202" s="164" t="s">
        <v>39</v>
      </c>
      <c r="O202" s="54"/>
      <c r="P202" s="165">
        <f>O202*H202</f>
        <v>0</v>
      </c>
      <c r="Q202" s="165">
        <v>0</v>
      </c>
      <c r="R202" s="165">
        <f>Q202*H202</f>
        <v>0</v>
      </c>
      <c r="S202" s="165">
        <v>0</v>
      </c>
      <c r="T202" s="166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7" t="s">
        <v>416</v>
      </c>
      <c r="AT202" s="167" t="s">
        <v>121</v>
      </c>
      <c r="AU202" s="167" t="s">
        <v>126</v>
      </c>
      <c r="AY202" s="14" t="s">
        <v>119</v>
      </c>
      <c r="BE202" s="168">
        <f>IF(N202="základná",J202,0)</f>
        <v>0</v>
      </c>
      <c r="BF202" s="168">
        <f>IF(N202="znížená",J202,0)</f>
        <v>0</v>
      </c>
      <c r="BG202" s="168">
        <f>IF(N202="zákl. prenesená",J202,0)</f>
        <v>0</v>
      </c>
      <c r="BH202" s="168">
        <f>IF(N202="zníž. prenesená",J202,0)</f>
        <v>0</v>
      </c>
      <c r="BI202" s="168">
        <f>IF(N202="nulová",J202,0)</f>
        <v>0</v>
      </c>
      <c r="BJ202" s="14" t="s">
        <v>126</v>
      </c>
      <c r="BK202" s="168">
        <f>ROUND(I202*H202,2)</f>
        <v>0</v>
      </c>
      <c r="BL202" s="14" t="s">
        <v>416</v>
      </c>
      <c r="BM202" s="167" t="s">
        <v>457</v>
      </c>
    </row>
    <row r="203" spans="1:65" s="2" customFormat="1" ht="21.75" customHeight="1">
      <c r="A203" s="29"/>
      <c r="B203" s="157"/>
      <c r="C203" s="158" t="s">
        <v>458</v>
      </c>
      <c r="D203" s="158" t="s">
        <v>121</v>
      </c>
      <c r="E203" s="285" t="s">
        <v>459</v>
      </c>
      <c r="F203" s="286" t="s">
        <v>460</v>
      </c>
      <c r="G203" s="287" t="s">
        <v>290</v>
      </c>
      <c r="H203" s="288">
        <v>12</v>
      </c>
      <c r="I203" s="160"/>
      <c r="J203" s="161">
        <f>ROUND(I203*H203,2)</f>
        <v>0</v>
      </c>
      <c r="K203" s="162"/>
      <c r="L203" s="30"/>
      <c r="M203" s="169" t="s">
        <v>1</v>
      </c>
      <c r="N203" s="170" t="s">
        <v>39</v>
      </c>
      <c r="O203" s="171"/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7" t="s">
        <v>416</v>
      </c>
      <c r="AT203" s="167" t="s">
        <v>121</v>
      </c>
      <c r="AU203" s="167" t="s">
        <v>126</v>
      </c>
      <c r="AY203" s="14" t="s">
        <v>119</v>
      </c>
      <c r="BE203" s="168">
        <f>IF(N203="základná",J203,0)</f>
        <v>0</v>
      </c>
      <c r="BF203" s="168">
        <f>IF(N203="znížená",J203,0)</f>
        <v>0</v>
      </c>
      <c r="BG203" s="168">
        <f>IF(N203="zákl. prenesená",J203,0)</f>
        <v>0</v>
      </c>
      <c r="BH203" s="168">
        <f>IF(N203="zníž. prenesená",J203,0)</f>
        <v>0</v>
      </c>
      <c r="BI203" s="168">
        <f>IF(N203="nulová",J203,0)</f>
        <v>0</v>
      </c>
      <c r="BJ203" s="14" t="s">
        <v>126</v>
      </c>
      <c r="BK203" s="168">
        <f>ROUND(I203*H203,2)</f>
        <v>0</v>
      </c>
      <c r="BL203" s="14" t="s">
        <v>416</v>
      </c>
      <c r="BM203" s="167" t="s">
        <v>461</v>
      </c>
    </row>
    <row r="204" spans="1:65" s="2" customFormat="1" ht="6.95" customHeight="1">
      <c r="A204" s="29"/>
      <c r="B204" s="43"/>
      <c r="C204" s="44"/>
      <c r="D204" s="44"/>
      <c r="E204" s="44"/>
      <c r="F204" s="44"/>
      <c r="G204" s="44"/>
      <c r="H204" s="44"/>
      <c r="I204" s="116"/>
      <c r="J204" s="44"/>
      <c r="K204" s="44"/>
      <c r="L204" s="30"/>
      <c r="M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</row>
  </sheetData>
  <sheetProtection algorithmName="SHA-512" hashValue="ztZGixQHENMi9tsEmOAJXdL3Vy9OMPMU36N4bNgMJ2M6XMUvAgn2T+hTeTOqs/kaSKYYhXcHs0kZKw2p1ZWCbw==" saltValue="UqFAAB8CQxYVXSfyKBgzBQ==" spinCount="100000" sheet="1" objects="1" scenarios="1"/>
  <autoFilter ref="C129:K203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5"/>
  <sheetViews>
    <sheetView showGridLines="0" topLeftCell="A95" workbookViewId="0">
      <selection activeCell="H126" sqref="H126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89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89"/>
      <c r="L2" s="340" t="s">
        <v>5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14" t="s">
        <v>92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0"/>
      <c r="J3" s="16"/>
      <c r="K3" s="16"/>
      <c r="L3" s="17"/>
      <c r="AT3" s="14" t="s">
        <v>72</v>
      </c>
    </row>
    <row r="4" spans="1:46" s="1" customFormat="1" ht="24.95" customHeight="1">
      <c r="B4" s="17"/>
      <c r="D4" s="18" t="s">
        <v>93</v>
      </c>
      <c r="I4" s="89"/>
      <c r="L4" s="17"/>
      <c r="M4" s="91" t="s">
        <v>8</v>
      </c>
      <c r="AT4" s="14" t="s">
        <v>3</v>
      </c>
    </row>
    <row r="5" spans="1:46" s="1" customFormat="1" ht="6.95" customHeight="1">
      <c r="B5" s="17"/>
      <c r="I5" s="89"/>
      <c r="L5" s="17"/>
    </row>
    <row r="6" spans="1:46" s="1" customFormat="1" ht="12" customHeight="1">
      <c r="B6" s="17"/>
      <c r="D6" s="24" t="s">
        <v>14</v>
      </c>
      <c r="I6" s="89"/>
      <c r="L6" s="17"/>
    </row>
    <row r="7" spans="1:46" s="1" customFormat="1" ht="16.5" customHeight="1">
      <c r="B7" s="17"/>
      <c r="E7" s="380" t="str">
        <f>'Rekapitulácia stavby'!K6</f>
        <v>Oddychová zóna v areáli ŠD UKF Zobor</v>
      </c>
      <c r="F7" s="381"/>
      <c r="G7" s="381"/>
      <c r="H7" s="381"/>
      <c r="I7" s="89"/>
      <c r="L7" s="17"/>
    </row>
    <row r="8" spans="1:46" s="2" customFormat="1" ht="12" customHeight="1">
      <c r="A8" s="29"/>
      <c r="B8" s="30"/>
      <c r="C8" s="29"/>
      <c r="D8" s="24" t="s">
        <v>94</v>
      </c>
      <c r="E8" s="29"/>
      <c r="F8" s="29"/>
      <c r="G8" s="29"/>
      <c r="H8" s="29"/>
      <c r="I8" s="92"/>
      <c r="J8" s="29"/>
      <c r="K8" s="29"/>
      <c r="L8" s="38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365" t="s">
        <v>462</v>
      </c>
      <c r="F9" s="379"/>
      <c r="G9" s="379"/>
      <c r="H9" s="379"/>
      <c r="I9" s="92"/>
      <c r="J9" s="29"/>
      <c r="K9" s="29"/>
      <c r="L9" s="38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92"/>
      <c r="J10" s="29"/>
      <c r="K10" s="29"/>
      <c r="L10" s="38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93" t="s">
        <v>16</v>
      </c>
      <c r="E11" s="92"/>
      <c r="F11" s="384" t="s">
        <v>1</v>
      </c>
      <c r="G11" s="92"/>
      <c r="H11" s="92"/>
      <c r="I11" s="93" t="s">
        <v>17</v>
      </c>
      <c r="J11" s="384" t="s">
        <v>1</v>
      </c>
      <c r="K11" s="29"/>
      <c r="L11" s="38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93" t="s">
        <v>18</v>
      </c>
      <c r="E12" s="92"/>
      <c r="F12" s="384" t="s">
        <v>19</v>
      </c>
      <c r="G12" s="92"/>
      <c r="H12" s="92"/>
      <c r="I12" s="93" t="s">
        <v>20</v>
      </c>
      <c r="J12" s="383"/>
      <c r="K12" s="29"/>
      <c r="L12" s="38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92"/>
      <c r="E13" s="92"/>
      <c r="F13" s="92"/>
      <c r="G13" s="92"/>
      <c r="H13" s="92"/>
      <c r="I13" s="92"/>
      <c r="J13" s="92"/>
      <c r="K13" s="29"/>
      <c r="L13" s="38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93" t="s">
        <v>21</v>
      </c>
      <c r="E14" s="92"/>
      <c r="F14" s="92"/>
      <c r="G14" s="92"/>
      <c r="H14" s="92"/>
      <c r="I14" s="93" t="s">
        <v>22</v>
      </c>
      <c r="J14" s="384" t="s">
        <v>1</v>
      </c>
      <c r="K14" s="29"/>
      <c r="L14" s="38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92"/>
      <c r="E15" s="384" t="s">
        <v>23</v>
      </c>
      <c r="F15" s="92"/>
      <c r="G15" s="92"/>
      <c r="H15" s="92"/>
      <c r="I15" s="93" t="s">
        <v>24</v>
      </c>
      <c r="J15" s="384" t="s">
        <v>1</v>
      </c>
      <c r="K15" s="29"/>
      <c r="L15" s="38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92"/>
      <c r="E16" s="92"/>
      <c r="F16" s="92"/>
      <c r="G16" s="92"/>
      <c r="H16" s="92"/>
      <c r="I16" s="92"/>
      <c r="J16" s="92"/>
      <c r="K16" s="29"/>
      <c r="L16" s="38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93" t="s">
        <v>25</v>
      </c>
      <c r="E17" s="92"/>
      <c r="F17" s="92"/>
      <c r="G17" s="92"/>
      <c r="H17" s="92"/>
      <c r="I17" s="93" t="s">
        <v>22</v>
      </c>
      <c r="J17" s="339" t="str">
        <f>'Rekapitulácia stavby'!AN13</f>
        <v>Vyplň údaj</v>
      </c>
      <c r="K17" s="29"/>
      <c r="L17" s="38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92"/>
      <c r="E18" s="382" t="str">
        <f>'Rekapitulácia stavby'!E14</f>
        <v>Vyplň údaj</v>
      </c>
      <c r="F18" s="385"/>
      <c r="G18" s="385"/>
      <c r="H18" s="385"/>
      <c r="I18" s="93" t="s">
        <v>24</v>
      </c>
      <c r="J18" s="339" t="str">
        <f>'Rekapitulácia stavby'!AN14</f>
        <v>Vyplň údaj</v>
      </c>
      <c r="K18" s="29"/>
      <c r="L18" s="38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92"/>
      <c r="E19" s="92"/>
      <c r="F19" s="92"/>
      <c r="G19" s="92"/>
      <c r="H19" s="92"/>
      <c r="I19" s="92"/>
      <c r="J19" s="92"/>
      <c r="K19" s="29"/>
      <c r="L19" s="38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93" t="s">
        <v>27</v>
      </c>
      <c r="E20" s="92"/>
      <c r="F20" s="92"/>
      <c r="G20" s="92"/>
      <c r="H20" s="92"/>
      <c r="I20" s="93" t="s">
        <v>22</v>
      </c>
      <c r="J20" s="384" t="s">
        <v>1</v>
      </c>
      <c r="K20" s="29"/>
      <c r="L20" s="38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92"/>
      <c r="E21" s="384" t="s">
        <v>28</v>
      </c>
      <c r="F21" s="92"/>
      <c r="G21" s="92"/>
      <c r="H21" s="92"/>
      <c r="I21" s="93" t="s">
        <v>24</v>
      </c>
      <c r="J21" s="384" t="s">
        <v>1</v>
      </c>
      <c r="K21" s="29"/>
      <c r="L21" s="38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92"/>
      <c r="E22" s="92"/>
      <c r="F22" s="92"/>
      <c r="G22" s="92"/>
      <c r="H22" s="92"/>
      <c r="I22" s="92"/>
      <c r="J22" s="92"/>
      <c r="K22" s="29"/>
      <c r="L22" s="38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93" t="s">
        <v>30</v>
      </c>
      <c r="E23" s="92"/>
      <c r="F23" s="92"/>
      <c r="G23" s="92"/>
      <c r="H23" s="92"/>
      <c r="I23" s="93" t="s">
        <v>22</v>
      </c>
      <c r="J23" s="384" t="str">
        <f>IF('Rekapitulácia stavby'!AN19="","",'Rekapitulácia stavby'!AN19)</f>
        <v/>
      </c>
      <c r="K23" s="29"/>
      <c r="L23" s="38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92"/>
      <c r="E24" s="384" t="str">
        <f>IF('Rekapitulácia stavby'!E20="","",'Rekapitulácia stavby'!E20)</f>
        <v/>
      </c>
      <c r="F24" s="92"/>
      <c r="G24" s="92"/>
      <c r="H24" s="92"/>
      <c r="I24" s="93" t="s">
        <v>24</v>
      </c>
      <c r="J24" s="384" t="str">
        <f>IF('Rekapitulácia stavby'!AN20="","",'Rekapitulácia stavby'!AN20)</f>
        <v/>
      </c>
      <c r="K24" s="29"/>
      <c r="L24" s="38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92"/>
      <c r="E25" s="92"/>
      <c r="F25" s="92"/>
      <c r="G25" s="92"/>
      <c r="H25" s="92"/>
      <c r="I25" s="92"/>
      <c r="J25" s="92"/>
      <c r="K25" s="29"/>
      <c r="L25" s="38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93" t="s">
        <v>32</v>
      </c>
      <c r="E26" s="92"/>
      <c r="F26" s="92"/>
      <c r="G26" s="92"/>
      <c r="H26" s="92"/>
      <c r="I26" s="92"/>
      <c r="J26" s="92"/>
      <c r="K26" s="29"/>
      <c r="L26" s="38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6"/>
      <c r="E27" s="386" t="s">
        <v>1</v>
      </c>
      <c r="F27" s="386"/>
      <c r="G27" s="386"/>
      <c r="H27" s="386"/>
      <c r="I27" s="96"/>
      <c r="J27" s="96"/>
      <c r="K27" s="94"/>
      <c r="L27" s="97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92"/>
      <c r="E28" s="92"/>
      <c r="F28" s="92"/>
      <c r="G28" s="92"/>
      <c r="H28" s="92"/>
      <c r="I28" s="92"/>
      <c r="J28" s="92"/>
      <c r="K28" s="29"/>
      <c r="L28" s="38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98"/>
      <c r="E29" s="98"/>
      <c r="F29" s="98"/>
      <c r="G29" s="98"/>
      <c r="H29" s="98"/>
      <c r="I29" s="98"/>
      <c r="J29" s="98"/>
      <c r="K29" s="62"/>
      <c r="L29" s="38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387" t="s">
        <v>33</v>
      </c>
      <c r="E30" s="92"/>
      <c r="F30" s="92"/>
      <c r="G30" s="92"/>
      <c r="H30" s="92"/>
      <c r="I30" s="92"/>
      <c r="J30" s="388">
        <f>ROUND(J118, 2)</f>
        <v>0</v>
      </c>
      <c r="K30" s="29"/>
      <c r="L30" s="38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98"/>
      <c r="E31" s="98"/>
      <c r="F31" s="98"/>
      <c r="G31" s="98"/>
      <c r="H31" s="98"/>
      <c r="I31" s="98"/>
      <c r="J31" s="98"/>
      <c r="K31" s="62"/>
      <c r="L31" s="38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92"/>
      <c r="E32" s="92"/>
      <c r="F32" s="100" t="s">
        <v>35</v>
      </c>
      <c r="G32" s="92"/>
      <c r="H32" s="92"/>
      <c r="I32" s="100" t="s">
        <v>34</v>
      </c>
      <c r="J32" s="100" t="s">
        <v>36</v>
      </c>
      <c r="K32" s="29"/>
      <c r="L32" s="38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389" t="s">
        <v>37</v>
      </c>
      <c r="E33" s="93" t="s">
        <v>38</v>
      </c>
      <c r="F33" s="390">
        <f>ROUND((SUM(BE118:BE119)),  2)</f>
        <v>0</v>
      </c>
      <c r="G33" s="92"/>
      <c r="H33" s="92"/>
      <c r="I33" s="103">
        <v>0.2</v>
      </c>
      <c r="J33" s="390">
        <f>ROUND(((SUM(BE118:BE119))*I33),  2)</f>
        <v>0</v>
      </c>
      <c r="K33" s="29"/>
      <c r="L33" s="38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92"/>
      <c r="E34" s="93" t="s">
        <v>39</v>
      </c>
      <c r="F34" s="390">
        <f>ROUND((SUM(BF118:BF119)),  2)</f>
        <v>0</v>
      </c>
      <c r="G34" s="92"/>
      <c r="H34" s="92"/>
      <c r="I34" s="103">
        <v>0.2</v>
      </c>
      <c r="J34" s="390">
        <f>ROUND(((SUM(BF118:BF119))*I34),  2)</f>
        <v>0</v>
      </c>
      <c r="K34" s="29"/>
      <c r="L34" s="38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92"/>
      <c r="E35" s="93" t="s">
        <v>40</v>
      </c>
      <c r="F35" s="390">
        <f>ROUND((SUM(BG118:BG119)),  2)</f>
        <v>0</v>
      </c>
      <c r="G35" s="92"/>
      <c r="H35" s="92"/>
      <c r="I35" s="103">
        <v>0.2</v>
      </c>
      <c r="J35" s="390">
        <f>0</f>
        <v>0</v>
      </c>
      <c r="K35" s="29"/>
      <c r="L35" s="38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92"/>
      <c r="E36" s="93" t="s">
        <v>41</v>
      </c>
      <c r="F36" s="390">
        <f>ROUND((SUM(BH118:BH119)),  2)</f>
        <v>0</v>
      </c>
      <c r="G36" s="92"/>
      <c r="H36" s="92"/>
      <c r="I36" s="103">
        <v>0.2</v>
      </c>
      <c r="J36" s="390">
        <f>0</f>
        <v>0</v>
      </c>
      <c r="K36" s="29"/>
      <c r="L36" s="38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92"/>
      <c r="E37" s="93" t="s">
        <v>42</v>
      </c>
      <c r="F37" s="390">
        <f>ROUND((SUM(BI118:BI119)),  2)</f>
        <v>0</v>
      </c>
      <c r="G37" s="92"/>
      <c r="H37" s="92"/>
      <c r="I37" s="103">
        <v>0</v>
      </c>
      <c r="J37" s="390">
        <f>0</f>
        <v>0</v>
      </c>
      <c r="K37" s="29"/>
      <c r="L37" s="38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92"/>
      <c r="E38" s="92"/>
      <c r="F38" s="92"/>
      <c r="G38" s="92"/>
      <c r="H38" s="92"/>
      <c r="I38" s="92"/>
      <c r="J38" s="92"/>
      <c r="K38" s="29"/>
      <c r="L38" s="38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391" t="s">
        <v>43</v>
      </c>
      <c r="E39" s="108"/>
      <c r="F39" s="108"/>
      <c r="G39" s="392" t="s">
        <v>44</v>
      </c>
      <c r="H39" s="393" t="s">
        <v>45</v>
      </c>
      <c r="I39" s="108"/>
      <c r="J39" s="394">
        <f>SUM(J30:J37)</f>
        <v>0</v>
      </c>
      <c r="K39" s="110"/>
      <c r="L39" s="38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92"/>
      <c r="E40" s="92"/>
      <c r="F40" s="92"/>
      <c r="G40" s="92"/>
      <c r="H40" s="92"/>
      <c r="I40" s="92"/>
      <c r="J40" s="92"/>
      <c r="K40" s="29"/>
      <c r="L40" s="38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D41" s="89"/>
      <c r="E41" s="89"/>
      <c r="F41" s="89"/>
      <c r="G41" s="89"/>
      <c r="H41" s="89"/>
      <c r="I41" s="89"/>
      <c r="J41" s="89"/>
      <c r="L41" s="17"/>
    </row>
    <row r="42" spans="1:31" s="1" customFormat="1" ht="14.45" customHeight="1">
      <c r="B42" s="17"/>
      <c r="D42" s="89"/>
      <c r="E42" s="89"/>
      <c r="F42" s="89"/>
      <c r="G42" s="89"/>
      <c r="H42" s="89"/>
      <c r="I42" s="89"/>
      <c r="J42" s="89"/>
      <c r="L42" s="17"/>
    </row>
    <row r="43" spans="1:31" s="1" customFormat="1" ht="14.45" customHeight="1">
      <c r="B43" s="17"/>
      <c r="D43" s="89"/>
      <c r="E43" s="89"/>
      <c r="F43" s="89"/>
      <c r="G43" s="89"/>
      <c r="H43" s="89"/>
      <c r="I43" s="89"/>
      <c r="J43" s="89"/>
      <c r="L43" s="17"/>
    </row>
    <row r="44" spans="1:31" s="1" customFormat="1" ht="14.45" customHeight="1">
      <c r="B44" s="17"/>
      <c r="D44" s="89"/>
      <c r="E44" s="89"/>
      <c r="F44" s="89"/>
      <c r="G44" s="89"/>
      <c r="H44" s="89"/>
      <c r="I44" s="89"/>
      <c r="J44" s="89"/>
      <c r="L44" s="17"/>
    </row>
    <row r="45" spans="1:31" s="1" customFormat="1" ht="14.45" customHeight="1">
      <c r="B45" s="17"/>
      <c r="D45" s="89"/>
      <c r="E45" s="89"/>
      <c r="F45" s="89"/>
      <c r="G45" s="89"/>
      <c r="H45" s="89"/>
      <c r="I45" s="89"/>
      <c r="J45" s="89"/>
      <c r="L45" s="17"/>
    </row>
    <row r="46" spans="1:31" s="1" customFormat="1" ht="14.45" customHeight="1">
      <c r="B46" s="17"/>
      <c r="D46" s="89"/>
      <c r="E46" s="89"/>
      <c r="F46" s="89"/>
      <c r="G46" s="89"/>
      <c r="H46" s="89"/>
      <c r="I46" s="89"/>
      <c r="J46" s="89"/>
      <c r="L46" s="17"/>
    </row>
    <row r="47" spans="1:31" s="1" customFormat="1" ht="14.45" customHeight="1">
      <c r="B47" s="17"/>
      <c r="D47" s="89"/>
      <c r="E47" s="89"/>
      <c r="F47" s="89"/>
      <c r="G47" s="89"/>
      <c r="H47" s="89"/>
      <c r="I47" s="89"/>
      <c r="J47" s="89"/>
      <c r="L47" s="17"/>
    </row>
    <row r="48" spans="1:31" s="1" customFormat="1" ht="14.45" customHeight="1">
      <c r="B48" s="17"/>
      <c r="D48" s="89"/>
      <c r="E48" s="89"/>
      <c r="F48" s="89"/>
      <c r="G48" s="89"/>
      <c r="H48" s="89"/>
      <c r="I48" s="89"/>
      <c r="J48" s="89"/>
      <c r="L48" s="17"/>
    </row>
    <row r="49" spans="1:31" s="1" customFormat="1" ht="14.45" customHeight="1">
      <c r="B49" s="17"/>
      <c r="D49" s="89"/>
      <c r="E49" s="89"/>
      <c r="F49" s="89"/>
      <c r="G49" s="89"/>
      <c r="H49" s="89"/>
      <c r="I49" s="89"/>
      <c r="J49" s="89"/>
      <c r="L49" s="17"/>
    </row>
    <row r="50" spans="1:31" s="2" customFormat="1" ht="14.45" customHeight="1">
      <c r="B50" s="38"/>
      <c r="D50" s="416" t="s">
        <v>46</v>
      </c>
      <c r="E50" s="111"/>
      <c r="F50" s="111"/>
      <c r="G50" s="416" t="s">
        <v>47</v>
      </c>
      <c r="H50" s="111"/>
      <c r="I50" s="111"/>
      <c r="J50" s="111"/>
      <c r="K50" s="40"/>
      <c r="L50" s="38"/>
    </row>
    <row r="51" spans="1:31">
      <c r="B51" s="17"/>
      <c r="D51" s="89"/>
      <c r="E51" s="89"/>
      <c r="F51" s="89"/>
      <c r="G51" s="89"/>
      <c r="H51" s="89"/>
      <c r="J51" s="89"/>
      <c r="L51" s="17"/>
    </row>
    <row r="52" spans="1:31">
      <c r="B52" s="17"/>
      <c r="D52" s="89"/>
      <c r="E52" s="89"/>
      <c r="F52" s="89"/>
      <c r="G52" s="89"/>
      <c r="H52" s="89"/>
      <c r="J52" s="89"/>
      <c r="L52" s="17"/>
    </row>
    <row r="53" spans="1:31">
      <c r="B53" s="17"/>
      <c r="D53" s="89"/>
      <c r="E53" s="89"/>
      <c r="F53" s="89"/>
      <c r="G53" s="89"/>
      <c r="H53" s="89"/>
      <c r="J53" s="89"/>
      <c r="L53" s="17"/>
    </row>
    <row r="54" spans="1:31">
      <c r="B54" s="17"/>
      <c r="D54" s="89"/>
      <c r="E54" s="89"/>
      <c r="F54" s="89"/>
      <c r="G54" s="89"/>
      <c r="H54" s="89"/>
      <c r="J54" s="89"/>
      <c r="L54" s="17"/>
    </row>
    <row r="55" spans="1:31">
      <c r="B55" s="17"/>
      <c r="D55" s="89"/>
      <c r="E55" s="89"/>
      <c r="F55" s="89"/>
      <c r="G55" s="89"/>
      <c r="H55" s="89"/>
      <c r="J55" s="89"/>
      <c r="L55" s="17"/>
    </row>
    <row r="56" spans="1:31">
      <c r="B56" s="17"/>
      <c r="D56" s="89"/>
      <c r="E56" s="89"/>
      <c r="F56" s="89"/>
      <c r="G56" s="89"/>
      <c r="H56" s="89"/>
      <c r="J56" s="89"/>
      <c r="L56" s="17"/>
    </row>
    <row r="57" spans="1:31">
      <c r="B57" s="17"/>
      <c r="D57" s="89"/>
      <c r="E57" s="89"/>
      <c r="F57" s="89"/>
      <c r="G57" s="89"/>
      <c r="H57" s="89"/>
      <c r="J57" s="89"/>
      <c r="L57" s="17"/>
    </row>
    <row r="58" spans="1:31">
      <c r="B58" s="17"/>
      <c r="D58" s="89"/>
      <c r="E58" s="89"/>
      <c r="F58" s="89"/>
      <c r="G58" s="89"/>
      <c r="H58" s="89"/>
      <c r="J58" s="89"/>
      <c r="L58" s="17"/>
    </row>
    <row r="59" spans="1:31">
      <c r="B59" s="17"/>
      <c r="D59" s="89"/>
      <c r="E59" s="89"/>
      <c r="F59" s="89"/>
      <c r="G59" s="89"/>
      <c r="H59" s="89"/>
      <c r="J59" s="89"/>
      <c r="L59" s="17"/>
    </row>
    <row r="60" spans="1:31">
      <c r="B60" s="17"/>
      <c r="D60" s="89"/>
      <c r="E60" s="89"/>
      <c r="F60" s="89"/>
      <c r="G60" s="89"/>
      <c r="H60" s="89"/>
      <c r="J60" s="89"/>
      <c r="L60" s="17"/>
    </row>
    <row r="61" spans="1:31" s="2" customFormat="1" ht="12.75">
      <c r="A61" s="29"/>
      <c r="B61" s="30"/>
      <c r="C61" s="29"/>
      <c r="D61" s="417" t="s">
        <v>48</v>
      </c>
      <c r="E61" s="113"/>
      <c r="F61" s="418" t="s">
        <v>49</v>
      </c>
      <c r="G61" s="417" t="s">
        <v>48</v>
      </c>
      <c r="H61" s="113"/>
      <c r="I61" s="113"/>
      <c r="J61" s="419" t="s">
        <v>49</v>
      </c>
      <c r="K61" s="32"/>
      <c r="L61" s="38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D62" s="89"/>
      <c r="E62" s="89"/>
      <c r="F62" s="89"/>
      <c r="G62" s="89"/>
      <c r="H62" s="89"/>
      <c r="J62" s="89"/>
      <c r="L62" s="17"/>
    </row>
    <row r="63" spans="1:31">
      <c r="B63" s="17"/>
      <c r="D63" s="89"/>
      <c r="E63" s="89"/>
      <c r="F63" s="89"/>
      <c r="G63" s="89"/>
      <c r="H63" s="89"/>
      <c r="J63" s="89"/>
      <c r="L63" s="17"/>
    </row>
    <row r="64" spans="1:31">
      <c r="B64" s="17"/>
      <c r="D64" s="89"/>
      <c r="E64" s="89"/>
      <c r="F64" s="89"/>
      <c r="G64" s="89"/>
      <c r="H64" s="89"/>
      <c r="J64" s="89"/>
      <c r="L64" s="17"/>
    </row>
    <row r="65" spans="1:31" s="2" customFormat="1" ht="12.75">
      <c r="A65" s="29"/>
      <c r="B65" s="30"/>
      <c r="C65" s="29"/>
      <c r="D65" s="416" t="s">
        <v>50</v>
      </c>
      <c r="E65" s="115"/>
      <c r="F65" s="115"/>
      <c r="G65" s="416" t="s">
        <v>51</v>
      </c>
      <c r="H65" s="115"/>
      <c r="I65" s="115"/>
      <c r="J65" s="115"/>
      <c r="K65" s="42"/>
      <c r="L65" s="38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D66" s="89"/>
      <c r="E66" s="89"/>
      <c r="F66" s="89"/>
      <c r="G66" s="89"/>
      <c r="H66" s="89"/>
      <c r="J66" s="89"/>
      <c r="L66" s="17"/>
    </row>
    <row r="67" spans="1:31">
      <c r="B67" s="17"/>
      <c r="D67" s="89"/>
      <c r="E67" s="89"/>
      <c r="F67" s="89"/>
      <c r="G67" s="89"/>
      <c r="H67" s="89"/>
      <c r="J67" s="89"/>
      <c r="L67" s="17"/>
    </row>
    <row r="68" spans="1:31">
      <c r="B68" s="17"/>
      <c r="D68" s="89"/>
      <c r="E68" s="89"/>
      <c r="F68" s="89"/>
      <c r="G68" s="89"/>
      <c r="H68" s="89"/>
      <c r="J68" s="89"/>
      <c r="L68" s="17"/>
    </row>
    <row r="69" spans="1:31">
      <c r="B69" s="17"/>
      <c r="D69" s="89"/>
      <c r="E69" s="89"/>
      <c r="F69" s="89"/>
      <c r="G69" s="89"/>
      <c r="H69" s="89"/>
      <c r="J69" s="89"/>
      <c r="L69" s="17"/>
    </row>
    <row r="70" spans="1:31">
      <c r="B70" s="17"/>
      <c r="D70" s="89"/>
      <c r="E70" s="89"/>
      <c r="F70" s="89"/>
      <c r="G70" s="89"/>
      <c r="H70" s="89"/>
      <c r="J70" s="89"/>
      <c r="L70" s="17"/>
    </row>
    <row r="71" spans="1:31">
      <c r="B71" s="17"/>
      <c r="D71" s="89"/>
      <c r="E71" s="89"/>
      <c r="F71" s="89"/>
      <c r="G71" s="89"/>
      <c r="H71" s="89"/>
      <c r="J71" s="89"/>
      <c r="L71" s="17"/>
    </row>
    <row r="72" spans="1:31">
      <c r="B72" s="17"/>
      <c r="D72" s="89"/>
      <c r="E72" s="89"/>
      <c r="F72" s="89"/>
      <c r="G72" s="89"/>
      <c r="H72" s="89"/>
      <c r="J72" s="89"/>
      <c r="L72" s="17"/>
    </row>
    <row r="73" spans="1:31">
      <c r="B73" s="17"/>
      <c r="D73" s="89"/>
      <c r="E73" s="89"/>
      <c r="F73" s="89"/>
      <c r="G73" s="89"/>
      <c r="H73" s="89"/>
      <c r="J73" s="89"/>
      <c r="L73" s="17"/>
    </row>
    <row r="74" spans="1:31">
      <c r="B74" s="17"/>
      <c r="D74" s="89"/>
      <c r="E74" s="89"/>
      <c r="F74" s="89"/>
      <c r="G74" s="89"/>
      <c r="H74" s="89"/>
      <c r="J74" s="89"/>
      <c r="L74" s="17"/>
    </row>
    <row r="75" spans="1:31">
      <c r="B75" s="17"/>
      <c r="D75" s="89"/>
      <c r="E75" s="89"/>
      <c r="F75" s="89"/>
      <c r="G75" s="89"/>
      <c r="H75" s="89"/>
      <c r="J75" s="89"/>
      <c r="L75" s="17"/>
    </row>
    <row r="76" spans="1:31" s="2" customFormat="1" ht="12.75">
      <c r="A76" s="29"/>
      <c r="B76" s="30"/>
      <c r="C76" s="29"/>
      <c r="D76" s="417" t="s">
        <v>48</v>
      </c>
      <c r="E76" s="113"/>
      <c r="F76" s="418" t="s">
        <v>49</v>
      </c>
      <c r="G76" s="417" t="s">
        <v>48</v>
      </c>
      <c r="H76" s="113"/>
      <c r="I76" s="113"/>
      <c r="J76" s="419" t="s">
        <v>49</v>
      </c>
      <c r="K76" s="32"/>
      <c r="L76" s="38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3"/>
      <c r="C77" s="44"/>
      <c r="D77" s="116"/>
      <c r="E77" s="116"/>
      <c r="F77" s="116"/>
      <c r="G77" s="116"/>
      <c r="H77" s="116"/>
      <c r="I77" s="116"/>
      <c r="J77" s="116"/>
      <c r="K77" s="44"/>
      <c r="L77" s="38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>
      <c r="D78" s="89"/>
      <c r="E78" s="89"/>
      <c r="F78" s="89"/>
      <c r="G78" s="89"/>
      <c r="H78" s="89"/>
      <c r="J78" s="89"/>
    </row>
    <row r="79" spans="1:31">
      <c r="D79" s="89"/>
      <c r="E79" s="89"/>
      <c r="F79" s="89"/>
      <c r="G79" s="89"/>
      <c r="H79" s="89"/>
      <c r="J79" s="89"/>
    </row>
    <row r="80" spans="1:31">
      <c r="D80" s="89"/>
      <c r="E80" s="89"/>
      <c r="F80" s="89"/>
      <c r="G80" s="89"/>
      <c r="H80" s="89"/>
      <c r="J80" s="89"/>
    </row>
    <row r="81" spans="1:47" s="2" customFormat="1" ht="6.95" customHeight="1">
      <c r="A81" s="29"/>
      <c r="B81" s="45"/>
      <c r="C81" s="46"/>
      <c r="D81" s="117"/>
      <c r="E81" s="117"/>
      <c r="F81" s="117"/>
      <c r="G81" s="117"/>
      <c r="H81" s="117"/>
      <c r="I81" s="117"/>
      <c r="J81" s="117"/>
      <c r="K81" s="46"/>
      <c r="L81" s="38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96</v>
      </c>
      <c r="D82" s="92"/>
      <c r="E82" s="92"/>
      <c r="F82" s="92"/>
      <c r="G82" s="92"/>
      <c r="H82" s="92"/>
      <c r="I82" s="92"/>
      <c r="J82" s="92"/>
      <c r="K82" s="29"/>
      <c r="L82" s="38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92"/>
      <c r="E83" s="92"/>
      <c r="F83" s="92"/>
      <c r="G83" s="92"/>
      <c r="H83" s="92"/>
      <c r="I83" s="92"/>
      <c r="J83" s="92"/>
      <c r="K83" s="29"/>
      <c r="L83" s="38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14</v>
      </c>
      <c r="D84" s="92"/>
      <c r="E84" s="92"/>
      <c r="F84" s="92"/>
      <c r="G84" s="92"/>
      <c r="H84" s="92"/>
      <c r="I84" s="92"/>
      <c r="J84" s="92"/>
      <c r="K84" s="29"/>
      <c r="L84" s="38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92"/>
      <c r="E85" s="407" t="str">
        <f>E7</f>
        <v>Oddychová zóna v areáli ŠD UKF Zobor</v>
      </c>
      <c r="F85" s="408"/>
      <c r="G85" s="408"/>
      <c r="H85" s="408"/>
      <c r="I85" s="92"/>
      <c r="J85" s="92"/>
      <c r="K85" s="29"/>
      <c r="L85" s="38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94</v>
      </c>
      <c r="D86" s="92"/>
      <c r="E86" s="92"/>
      <c r="F86" s="92"/>
      <c r="G86" s="92"/>
      <c r="H86" s="92"/>
      <c r="I86" s="92"/>
      <c r="J86" s="92"/>
      <c r="K86" s="29"/>
      <c r="L86" s="38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92"/>
      <c r="E87" s="395" t="str">
        <f>E9</f>
        <v>06 - E S06 - Osvetlenie ( viď príloha )</v>
      </c>
      <c r="F87" s="396"/>
      <c r="G87" s="396"/>
      <c r="H87" s="396"/>
      <c r="I87" s="92"/>
      <c r="J87" s="92"/>
      <c r="K87" s="29"/>
      <c r="L87" s="38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92"/>
      <c r="E88" s="92"/>
      <c r="F88" s="92"/>
      <c r="G88" s="92"/>
      <c r="H88" s="92"/>
      <c r="I88" s="92"/>
      <c r="J88" s="92"/>
      <c r="K88" s="29"/>
      <c r="L88" s="38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18</v>
      </c>
      <c r="D89" s="92"/>
      <c r="E89" s="92"/>
      <c r="F89" s="384" t="str">
        <f>F12</f>
        <v>Dražovská cesta 2, Nitra</v>
      </c>
      <c r="G89" s="92"/>
      <c r="H89" s="92"/>
      <c r="I89" s="93" t="s">
        <v>20</v>
      </c>
      <c r="J89" s="383" t="str">
        <f>IF(J12="","",J12)</f>
        <v/>
      </c>
      <c r="K89" s="29"/>
      <c r="L89" s="38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92"/>
      <c r="E90" s="92"/>
      <c r="F90" s="92"/>
      <c r="G90" s="92"/>
      <c r="H90" s="92"/>
      <c r="I90" s="92"/>
      <c r="J90" s="92"/>
      <c r="K90" s="29"/>
      <c r="L90" s="38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customHeight="1">
      <c r="A91" s="29"/>
      <c r="B91" s="30"/>
      <c r="C91" s="24" t="s">
        <v>21</v>
      </c>
      <c r="D91" s="92"/>
      <c r="E91" s="92"/>
      <c r="F91" s="384" t="str">
        <f>E15</f>
        <v>Univerzita Konštantína Filozofa v Nitre</v>
      </c>
      <c r="G91" s="92"/>
      <c r="H91" s="92"/>
      <c r="I91" s="93" t="s">
        <v>27</v>
      </c>
      <c r="J91" s="409" t="str">
        <f>E21</f>
        <v>Ing. Slavomír Koiš</v>
      </c>
      <c r="K91" s="29"/>
      <c r="L91" s="38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25</v>
      </c>
      <c r="D92" s="92"/>
      <c r="E92" s="92"/>
      <c r="F92" s="384" t="str">
        <f>IF(E18="","",E18)</f>
        <v>Vyplň údaj</v>
      </c>
      <c r="G92" s="92"/>
      <c r="H92" s="92"/>
      <c r="I92" s="93" t="s">
        <v>30</v>
      </c>
      <c r="J92" s="409" t="str">
        <f>E24</f>
        <v/>
      </c>
      <c r="K92" s="29"/>
      <c r="L92" s="38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92"/>
      <c r="E93" s="92"/>
      <c r="F93" s="92"/>
      <c r="G93" s="92"/>
      <c r="H93" s="92"/>
      <c r="I93" s="92"/>
      <c r="J93" s="92"/>
      <c r="K93" s="29"/>
      <c r="L93" s="38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8" t="s">
        <v>97</v>
      </c>
      <c r="D94" s="119"/>
      <c r="E94" s="119"/>
      <c r="F94" s="119"/>
      <c r="G94" s="119"/>
      <c r="H94" s="119"/>
      <c r="I94" s="119"/>
      <c r="J94" s="422" t="s">
        <v>98</v>
      </c>
      <c r="K94" s="104"/>
      <c r="L94" s="38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92"/>
      <c r="E95" s="92"/>
      <c r="F95" s="92"/>
      <c r="G95" s="92"/>
      <c r="H95" s="92"/>
      <c r="I95" s="92"/>
      <c r="J95" s="92"/>
      <c r="K95" s="29"/>
      <c r="L95" s="38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21" t="s">
        <v>99</v>
      </c>
      <c r="D96" s="92"/>
      <c r="E96" s="92"/>
      <c r="F96" s="92"/>
      <c r="G96" s="92"/>
      <c r="H96" s="92"/>
      <c r="I96" s="92"/>
      <c r="J96" s="388">
        <f>J118</f>
        <v>0</v>
      </c>
      <c r="K96" s="29"/>
      <c r="L96" s="38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100</v>
      </c>
    </row>
    <row r="97" spans="1:31" s="9" customFormat="1" ht="24.95" customHeight="1">
      <c r="B97" s="122"/>
      <c r="D97" s="425" t="s">
        <v>463</v>
      </c>
      <c r="E97" s="125"/>
      <c r="F97" s="125"/>
      <c r="G97" s="125"/>
      <c r="H97" s="125"/>
      <c r="I97" s="125"/>
      <c r="J97" s="426">
        <f>J119</f>
        <v>0</v>
      </c>
      <c r="L97" s="122"/>
    </row>
    <row r="98" spans="1:31" s="10" customFormat="1" ht="19.899999999999999" customHeight="1">
      <c r="B98" s="127"/>
      <c r="D98" s="427" t="s">
        <v>229</v>
      </c>
      <c r="E98" s="130"/>
      <c r="F98" s="130"/>
      <c r="G98" s="130"/>
      <c r="H98" s="130"/>
      <c r="I98" s="130"/>
      <c r="J98" s="428" t="e">
        <f>#REF!</f>
        <v>#REF!</v>
      </c>
      <c r="L98" s="127"/>
    </row>
    <row r="99" spans="1:31" s="2" customFormat="1" ht="21.75" customHeight="1">
      <c r="A99" s="29"/>
      <c r="B99" s="30"/>
      <c r="C99" s="29"/>
      <c r="D99" s="92"/>
      <c r="E99" s="92"/>
      <c r="F99" s="92"/>
      <c r="G99" s="92"/>
      <c r="H99" s="92"/>
      <c r="I99" s="92"/>
      <c r="J99" s="92"/>
      <c r="K99" s="29"/>
      <c r="L99" s="38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s="2" customFormat="1" ht="6.95" customHeight="1">
      <c r="A100" s="29"/>
      <c r="B100" s="43"/>
      <c r="C100" s="44"/>
      <c r="D100" s="116"/>
      <c r="E100" s="116"/>
      <c r="F100" s="116"/>
      <c r="G100" s="116"/>
      <c r="H100" s="116"/>
      <c r="I100" s="116"/>
      <c r="J100" s="116"/>
      <c r="K100" s="44"/>
      <c r="L100" s="38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>
      <c r="D101" s="89"/>
      <c r="E101" s="89"/>
      <c r="F101" s="89"/>
      <c r="G101" s="89"/>
      <c r="H101" s="89"/>
      <c r="J101" s="89"/>
    </row>
    <row r="102" spans="1:31">
      <c r="D102" s="89"/>
      <c r="E102" s="89"/>
      <c r="F102" s="89"/>
      <c r="G102" s="89"/>
      <c r="H102" s="89"/>
      <c r="J102" s="89"/>
    </row>
    <row r="103" spans="1:31">
      <c r="D103" s="89"/>
      <c r="E103" s="89"/>
      <c r="F103" s="89"/>
      <c r="G103" s="89"/>
      <c r="H103" s="89"/>
      <c r="J103" s="89"/>
    </row>
    <row r="104" spans="1:31" s="2" customFormat="1" ht="6.95" customHeight="1">
      <c r="A104" s="29"/>
      <c r="B104" s="45"/>
      <c r="C104" s="46"/>
      <c r="D104" s="117"/>
      <c r="E104" s="117"/>
      <c r="F104" s="117"/>
      <c r="G104" s="117"/>
      <c r="H104" s="117"/>
      <c r="I104" s="117"/>
      <c r="J104" s="117"/>
      <c r="K104" s="46"/>
      <c r="L104" s="38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24.95" customHeight="1">
      <c r="A105" s="29"/>
      <c r="B105" s="30"/>
      <c r="C105" s="18" t="s">
        <v>105</v>
      </c>
      <c r="D105" s="92"/>
      <c r="E105" s="92"/>
      <c r="F105" s="92"/>
      <c r="G105" s="92"/>
      <c r="H105" s="92"/>
      <c r="I105" s="92"/>
      <c r="J105" s="92"/>
      <c r="K105" s="29"/>
      <c r="L105" s="38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30"/>
      <c r="C106" s="29"/>
      <c r="D106" s="92"/>
      <c r="E106" s="92"/>
      <c r="F106" s="92"/>
      <c r="G106" s="92"/>
      <c r="H106" s="92"/>
      <c r="I106" s="92"/>
      <c r="J106" s="92"/>
      <c r="K106" s="29"/>
      <c r="L106" s="38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2" customHeight="1">
      <c r="A107" s="29"/>
      <c r="B107" s="30"/>
      <c r="C107" s="24" t="s">
        <v>14</v>
      </c>
      <c r="D107" s="92"/>
      <c r="E107" s="92"/>
      <c r="F107" s="92"/>
      <c r="G107" s="92"/>
      <c r="H107" s="92"/>
      <c r="I107" s="92"/>
      <c r="J107" s="92"/>
      <c r="K107" s="29"/>
      <c r="L107" s="38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6.5" customHeight="1">
      <c r="A108" s="29"/>
      <c r="B108" s="30"/>
      <c r="C108" s="29"/>
      <c r="D108" s="92"/>
      <c r="E108" s="407" t="str">
        <f>E7</f>
        <v>Oddychová zóna v areáli ŠD UKF Zobor</v>
      </c>
      <c r="F108" s="408"/>
      <c r="G108" s="408"/>
      <c r="H108" s="408"/>
      <c r="I108" s="92"/>
      <c r="J108" s="92"/>
      <c r="K108" s="29"/>
      <c r="L108" s="38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94</v>
      </c>
      <c r="D109" s="92"/>
      <c r="E109" s="92"/>
      <c r="F109" s="92"/>
      <c r="G109" s="92"/>
      <c r="H109" s="92"/>
      <c r="I109" s="92"/>
      <c r="J109" s="92"/>
      <c r="K109" s="29"/>
      <c r="L109" s="38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92"/>
      <c r="E110" s="395" t="str">
        <f>E9</f>
        <v>06 - E S06 - Osvetlenie ( viď príloha )</v>
      </c>
      <c r="F110" s="396"/>
      <c r="G110" s="396"/>
      <c r="H110" s="396"/>
      <c r="I110" s="92"/>
      <c r="J110" s="92"/>
      <c r="K110" s="29"/>
      <c r="L110" s="38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92"/>
      <c r="E111" s="92"/>
      <c r="F111" s="92"/>
      <c r="G111" s="92"/>
      <c r="H111" s="92"/>
      <c r="I111" s="92"/>
      <c r="J111" s="92"/>
      <c r="K111" s="29"/>
      <c r="L111" s="38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18</v>
      </c>
      <c r="D112" s="92"/>
      <c r="E112" s="92"/>
      <c r="F112" s="384" t="str">
        <f>F12</f>
        <v>Dražovská cesta 2, Nitra</v>
      </c>
      <c r="G112" s="92"/>
      <c r="H112" s="92"/>
      <c r="I112" s="93" t="s">
        <v>20</v>
      </c>
      <c r="J112" s="383" t="str">
        <f>IF(J12="","",J12)</f>
        <v/>
      </c>
      <c r="K112" s="29"/>
      <c r="L112" s="38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6.95" customHeight="1">
      <c r="A113" s="29"/>
      <c r="B113" s="30"/>
      <c r="C113" s="29"/>
      <c r="D113" s="92"/>
      <c r="E113" s="92"/>
      <c r="F113" s="92"/>
      <c r="G113" s="92"/>
      <c r="H113" s="92"/>
      <c r="I113" s="92"/>
      <c r="J113" s="92"/>
      <c r="K113" s="29"/>
      <c r="L113" s="38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15.2" customHeight="1">
      <c r="A114" s="29"/>
      <c r="B114" s="30"/>
      <c r="C114" s="24" t="s">
        <v>21</v>
      </c>
      <c r="D114" s="92"/>
      <c r="E114" s="92"/>
      <c r="F114" s="384" t="str">
        <f>E15</f>
        <v>Univerzita Konštantína Filozofa v Nitre</v>
      </c>
      <c r="G114" s="92"/>
      <c r="H114" s="92"/>
      <c r="I114" s="93" t="s">
        <v>27</v>
      </c>
      <c r="J114" s="409" t="str">
        <f>E21</f>
        <v>Ing. Slavomír Koiš</v>
      </c>
      <c r="K114" s="29"/>
      <c r="L114" s="38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5.2" customHeight="1">
      <c r="A115" s="29"/>
      <c r="B115" s="30"/>
      <c r="C115" s="24" t="s">
        <v>25</v>
      </c>
      <c r="D115" s="92"/>
      <c r="E115" s="92"/>
      <c r="F115" s="384" t="str">
        <f>IF(E18="","",E18)</f>
        <v>Vyplň údaj</v>
      </c>
      <c r="G115" s="92"/>
      <c r="H115" s="92"/>
      <c r="I115" s="93" t="s">
        <v>30</v>
      </c>
      <c r="J115" s="409" t="str">
        <f>E24</f>
        <v/>
      </c>
      <c r="K115" s="29"/>
      <c r="L115" s="38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92"/>
      <c r="J116" s="29"/>
      <c r="K116" s="29"/>
      <c r="L116" s="38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11" customFormat="1" ht="29.25" customHeight="1">
      <c r="A117" s="132"/>
      <c r="B117" s="133"/>
      <c r="C117" s="134" t="s">
        <v>106</v>
      </c>
      <c r="D117" s="135" t="s">
        <v>57</v>
      </c>
      <c r="E117" s="135" t="s">
        <v>53</v>
      </c>
      <c r="F117" s="135" t="s">
        <v>54</v>
      </c>
      <c r="G117" s="135" t="s">
        <v>107</v>
      </c>
      <c r="H117" s="135" t="s">
        <v>108</v>
      </c>
      <c r="I117" s="136" t="s">
        <v>109</v>
      </c>
      <c r="J117" s="137" t="s">
        <v>98</v>
      </c>
      <c r="K117" s="138" t="s">
        <v>110</v>
      </c>
      <c r="L117" s="139"/>
      <c r="M117" s="58" t="s">
        <v>1</v>
      </c>
      <c r="N117" s="59" t="s">
        <v>37</v>
      </c>
      <c r="O117" s="59" t="s">
        <v>111</v>
      </c>
      <c r="P117" s="59" t="s">
        <v>112</v>
      </c>
      <c r="Q117" s="59" t="s">
        <v>113</v>
      </c>
      <c r="R117" s="59" t="s">
        <v>114</v>
      </c>
      <c r="S117" s="59" t="s">
        <v>115</v>
      </c>
      <c r="T117" s="60" t="s">
        <v>116</v>
      </c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</row>
    <row r="118" spans="1:63" s="2" customFormat="1" ht="22.9" customHeight="1">
      <c r="A118" s="29"/>
      <c r="B118" s="30"/>
      <c r="C118" s="65" t="s">
        <v>99</v>
      </c>
      <c r="D118" s="29"/>
      <c r="E118" s="29"/>
      <c r="F118" s="29"/>
      <c r="G118" s="29"/>
      <c r="H118" s="29"/>
      <c r="I118" s="92"/>
      <c r="J118" s="334"/>
      <c r="K118" s="29"/>
      <c r="L118" s="30"/>
      <c r="M118" s="61"/>
      <c r="N118" s="52"/>
      <c r="O118" s="62"/>
      <c r="P118" s="141" t="e">
        <f>P119</f>
        <v>#REF!</v>
      </c>
      <c r="Q118" s="62"/>
      <c r="R118" s="141" t="e">
        <f>R119</f>
        <v>#REF!</v>
      </c>
      <c r="S118" s="62"/>
      <c r="T118" s="142" t="e">
        <f>T119</f>
        <v>#REF!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71</v>
      </c>
      <c r="AU118" s="14" t="s">
        <v>100</v>
      </c>
      <c r="BK118" s="143" t="e">
        <f>BK119</f>
        <v>#REF!</v>
      </c>
    </row>
    <row r="119" spans="1:63" s="12" customFormat="1" ht="25.9" customHeight="1">
      <c r="B119" s="144"/>
      <c r="D119" s="145" t="s">
        <v>71</v>
      </c>
      <c r="E119" s="146" t="s">
        <v>300</v>
      </c>
      <c r="F119" s="146" t="s">
        <v>464</v>
      </c>
      <c r="I119" s="147"/>
      <c r="J119" s="335"/>
      <c r="L119" s="144"/>
      <c r="M119" s="149"/>
      <c r="N119" s="150"/>
      <c r="O119" s="150"/>
      <c r="P119" s="151" t="e">
        <f>#REF!</f>
        <v>#REF!</v>
      </c>
      <c r="Q119" s="150"/>
      <c r="R119" s="151" t="e">
        <f>#REF!</f>
        <v>#REF!</v>
      </c>
      <c r="S119" s="150"/>
      <c r="T119" s="152" t="e">
        <f>#REF!</f>
        <v>#REF!</v>
      </c>
      <c r="AR119" s="145" t="s">
        <v>131</v>
      </c>
      <c r="AT119" s="153" t="s">
        <v>71</v>
      </c>
      <c r="AU119" s="153" t="s">
        <v>72</v>
      </c>
      <c r="AY119" s="145" t="s">
        <v>119</v>
      </c>
      <c r="BK119" s="154" t="e">
        <f>#REF!</f>
        <v>#REF!</v>
      </c>
    </row>
    <row r="120" spans="1:63" s="2" customFormat="1" ht="6.95" customHeight="1">
      <c r="A120" s="29"/>
      <c r="B120" s="43"/>
      <c r="C120" s="44"/>
      <c r="D120" s="44"/>
      <c r="E120" s="44"/>
      <c r="F120" s="44"/>
      <c r="G120" s="44"/>
      <c r="H120" s="44"/>
      <c r="I120" s="116"/>
      <c r="J120" s="116"/>
      <c r="K120" s="44"/>
      <c r="L120" s="30"/>
      <c r="M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ht="22.5">
      <c r="C121" s="264" t="s">
        <v>909</v>
      </c>
      <c r="D121" s="264" t="s">
        <v>717</v>
      </c>
      <c r="E121" s="264" t="s">
        <v>718</v>
      </c>
      <c r="F121" s="264" t="s">
        <v>54</v>
      </c>
      <c r="G121" s="264" t="s">
        <v>107</v>
      </c>
      <c r="H121" s="264" t="s">
        <v>719</v>
      </c>
      <c r="I121" s="264" t="s">
        <v>910</v>
      </c>
      <c r="J121" s="264" t="s">
        <v>911</v>
      </c>
    </row>
    <row r="122" spans="1:63">
      <c r="C122" s="264" t="s">
        <v>80</v>
      </c>
      <c r="D122" s="264" t="s">
        <v>126</v>
      </c>
      <c r="E122" s="264" t="s">
        <v>131</v>
      </c>
      <c r="F122" s="264" t="s">
        <v>125</v>
      </c>
      <c r="G122" s="264" t="s">
        <v>136</v>
      </c>
      <c r="H122" s="264" t="s">
        <v>140</v>
      </c>
      <c r="I122" s="264" t="s">
        <v>144</v>
      </c>
      <c r="J122" s="264" t="s">
        <v>148</v>
      </c>
    </row>
    <row r="123" spans="1:63" ht="12.75">
      <c r="C123" s="265"/>
      <c r="D123" s="266"/>
      <c r="E123" s="266"/>
      <c r="F123" s="266"/>
      <c r="G123" s="266"/>
      <c r="H123" s="266"/>
      <c r="I123" s="327"/>
      <c r="J123" s="327"/>
    </row>
    <row r="124" spans="1:63" ht="12.75">
      <c r="C124" s="267"/>
      <c r="D124" s="266"/>
      <c r="E124" s="266"/>
      <c r="F124" s="266"/>
      <c r="G124" s="266"/>
      <c r="H124" s="266"/>
      <c r="I124" s="327"/>
      <c r="J124" s="327"/>
    </row>
    <row r="125" spans="1:63" ht="15">
      <c r="C125" s="268"/>
      <c r="D125" s="269"/>
      <c r="E125" s="270" t="s">
        <v>912</v>
      </c>
      <c r="F125" s="271" t="s">
        <v>913</v>
      </c>
      <c r="G125" s="269"/>
      <c r="H125" s="272"/>
      <c r="I125" s="328"/>
      <c r="J125" s="328"/>
    </row>
    <row r="126" spans="1:63" ht="22.5">
      <c r="C126" s="273">
        <v>43</v>
      </c>
      <c r="D126" s="274" t="s">
        <v>914</v>
      </c>
      <c r="E126" s="274" t="s">
        <v>915</v>
      </c>
      <c r="F126" s="274" t="s">
        <v>916</v>
      </c>
      <c r="G126" s="274" t="s">
        <v>297</v>
      </c>
      <c r="H126" s="275">
        <v>3</v>
      </c>
      <c r="I126" s="329"/>
      <c r="J126" s="330"/>
    </row>
    <row r="127" spans="1:63" ht="22.5">
      <c r="C127" s="276">
        <v>44</v>
      </c>
      <c r="D127" s="277" t="s">
        <v>917</v>
      </c>
      <c r="E127" s="277" t="s">
        <v>918</v>
      </c>
      <c r="F127" s="277" t="s">
        <v>919</v>
      </c>
      <c r="G127" s="277" t="s">
        <v>297</v>
      </c>
      <c r="H127" s="278">
        <v>0.5</v>
      </c>
      <c r="I127" s="331"/>
      <c r="J127" s="332"/>
    </row>
    <row r="128" spans="1:63">
      <c r="C128" s="273">
        <v>45</v>
      </c>
      <c r="D128" s="274" t="s">
        <v>914</v>
      </c>
      <c r="E128" s="274" t="s">
        <v>920</v>
      </c>
      <c r="F128" s="274" t="s">
        <v>921</v>
      </c>
      <c r="G128" s="274" t="s">
        <v>297</v>
      </c>
      <c r="H128" s="275">
        <v>2</v>
      </c>
      <c r="I128" s="329"/>
      <c r="J128" s="330"/>
    </row>
    <row r="129" spans="3:10" ht="22.5">
      <c r="C129" s="276">
        <v>64</v>
      </c>
      <c r="D129" s="277" t="s">
        <v>917</v>
      </c>
      <c r="E129" s="277" t="s">
        <v>922</v>
      </c>
      <c r="F129" s="277" t="s">
        <v>923</v>
      </c>
      <c r="G129" s="277" t="s">
        <v>297</v>
      </c>
      <c r="H129" s="278">
        <v>1</v>
      </c>
      <c r="I129" s="331"/>
      <c r="J129" s="332"/>
    </row>
    <row r="130" spans="3:10" ht="22.5">
      <c r="C130" s="276">
        <v>65</v>
      </c>
      <c r="D130" s="277" t="s">
        <v>917</v>
      </c>
      <c r="E130" s="277" t="s">
        <v>924</v>
      </c>
      <c r="F130" s="277" t="s">
        <v>925</v>
      </c>
      <c r="G130" s="277" t="s">
        <v>297</v>
      </c>
      <c r="H130" s="278">
        <v>1</v>
      </c>
      <c r="I130" s="331"/>
      <c r="J130" s="332"/>
    </row>
    <row r="131" spans="3:10" ht="22.5">
      <c r="C131" s="276">
        <v>66</v>
      </c>
      <c r="D131" s="277" t="s">
        <v>917</v>
      </c>
      <c r="E131" s="277" t="s">
        <v>926</v>
      </c>
      <c r="F131" s="277" t="s">
        <v>927</v>
      </c>
      <c r="G131" s="277" t="s">
        <v>297</v>
      </c>
      <c r="H131" s="278">
        <v>1</v>
      </c>
      <c r="I131" s="331"/>
      <c r="J131" s="332"/>
    </row>
    <row r="132" spans="3:10" ht="22.5">
      <c r="C132" s="276">
        <v>67</v>
      </c>
      <c r="D132" s="277" t="s">
        <v>917</v>
      </c>
      <c r="E132" s="277" t="s">
        <v>928</v>
      </c>
      <c r="F132" s="277" t="s">
        <v>929</v>
      </c>
      <c r="G132" s="277" t="s">
        <v>297</v>
      </c>
      <c r="H132" s="278">
        <v>1</v>
      </c>
      <c r="I132" s="331"/>
      <c r="J132" s="332"/>
    </row>
    <row r="133" spans="3:10" ht="22.5">
      <c r="C133" s="276">
        <v>68</v>
      </c>
      <c r="D133" s="277" t="s">
        <v>917</v>
      </c>
      <c r="E133" s="277" t="s">
        <v>930</v>
      </c>
      <c r="F133" s="277" t="s">
        <v>931</v>
      </c>
      <c r="G133" s="277" t="s">
        <v>297</v>
      </c>
      <c r="H133" s="278">
        <v>1</v>
      </c>
      <c r="I133" s="331"/>
      <c r="J133" s="332"/>
    </row>
    <row r="134" spans="3:10" ht="22.5">
      <c r="C134" s="276">
        <v>69</v>
      </c>
      <c r="D134" s="277" t="s">
        <v>917</v>
      </c>
      <c r="E134" s="277" t="s">
        <v>932</v>
      </c>
      <c r="F134" s="277" t="s">
        <v>933</v>
      </c>
      <c r="G134" s="277" t="s">
        <v>297</v>
      </c>
      <c r="H134" s="278">
        <v>1</v>
      </c>
      <c r="I134" s="331"/>
      <c r="J134" s="332"/>
    </row>
    <row r="135" spans="3:10" ht="22.5">
      <c r="C135" s="276">
        <v>70</v>
      </c>
      <c r="D135" s="277" t="s">
        <v>917</v>
      </c>
      <c r="E135" s="277" t="s">
        <v>934</v>
      </c>
      <c r="F135" s="277" t="s">
        <v>935</v>
      </c>
      <c r="G135" s="277" t="s">
        <v>297</v>
      </c>
      <c r="H135" s="278">
        <v>1</v>
      </c>
      <c r="I135" s="331"/>
      <c r="J135" s="332"/>
    </row>
    <row r="136" spans="3:10" ht="22.5">
      <c r="C136" s="276">
        <v>71</v>
      </c>
      <c r="D136" s="277" t="s">
        <v>917</v>
      </c>
      <c r="E136" s="277" t="s">
        <v>936</v>
      </c>
      <c r="F136" s="277" t="s">
        <v>937</v>
      </c>
      <c r="G136" s="277" t="s">
        <v>297</v>
      </c>
      <c r="H136" s="278">
        <v>1</v>
      </c>
      <c r="I136" s="331"/>
      <c r="J136" s="332"/>
    </row>
    <row r="137" spans="3:10" ht="22.5">
      <c r="C137" s="276">
        <v>72</v>
      </c>
      <c r="D137" s="277" t="s">
        <v>938</v>
      </c>
      <c r="E137" s="277" t="s">
        <v>939</v>
      </c>
      <c r="F137" s="277" t="s">
        <v>940</v>
      </c>
      <c r="G137" s="277" t="s">
        <v>297</v>
      </c>
      <c r="H137" s="278">
        <v>1</v>
      </c>
      <c r="I137" s="331"/>
      <c r="J137" s="332"/>
    </row>
    <row r="138" spans="3:10" ht="22.5">
      <c r="C138" s="276">
        <v>77</v>
      </c>
      <c r="D138" s="277" t="s">
        <v>941</v>
      </c>
      <c r="E138" s="277" t="s">
        <v>942</v>
      </c>
      <c r="F138" s="277" t="s">
        <v>943</v>
      </c>
      <c r="G138" s="277" t="s">
        <v>297</v>
      </c>
      <c r="H138" s="278">
        <v>1</v>
      </c>
      <c r="I138" s="331"/>
      <c r="J138" s="332"/>
    </row>
    <row r="139" spans="3:10" ht="22.5">
      <c r="C139" s="276">
        <v>78</v>
      </c>
      <c r="D139" s="277" t="s">
        <v>941</v>
      </c>
      <c r="E139" s="277" t="s">
        <v>944</v>
      </c>
      <c r="F139" s="277" t="s">
        <v>945</v>
      </c>
      <c r="G139" s="277" t="s">
        <v>297</v>
      </c>
      <c r="H139" s="278">
        <v>1</v>
      </c>
      <c r="I139" s="331"/>
      <c r="J139" s="332"/>
    </row>
    <row r="140" spans="3:10" ht="22.5">
      <c r="C140" s="276">
        <v>75</v>
      </c>
      <c r="D140" s="277" t="s">
        <v>941</v>
      </c>
      <c r="E140" s="277" t="s">
        <v>946</v>
      </c>
      <c r="F140" s="277" t="s">
        <v>947</v>
      </c>
      <c r="G140" s="277" t="s">
        <v>297</v>
      </c>
      <c r="H140" s="278">
        <v>1</v>
      </c>
      <c r="I140" s="331"/>
      <c r="J140" s="332"/>
    </row>
    <row r="141" spans="3:10" ht="22.5">
      <c r="C141" s="276">
        <v>76</v>
      </c>
      <c r="D141" s="277" t="s">
        <v>941</v>
      </c>
      <c r="E141" s="277" t="s">
        <v>948</v>
      </c>
      <c r="F141" s="277" t="s">
        <v>949</v>
      </c>
      <c r="G141" s="277" t="s">
        <v>297</v>
      </c>
      <c r="H141" s="278">
        <v>1</v>
      </c>
      <c r="I141" s="331"/>
      <c r="J141" s="332"/>
    </row>
    <row r="142" spans="3:10" ht="22.5">
      <c r="C142" s="276">
        <v>50</v>
      </c>
      <c r="D142" s="277" t="s">
        <v>917</v>
      </c>
      <c r="E142" s="277" t="s">
        <v>950</v>
      </c>
      <c r="F142" s="277" t="s">
        <v>951</v>
      </c>
      <c r="G142" s="277" t="s">
        <v>297</v>
      </c>
      <c r="H142" s="278">
        <v>1</v>
      </c>
      <c r="I142" s="331"/>
      <c r="J142" s="332"/>
    </row>
    <row r="143" spans="3:10">
      <c r="C143" s="273">
        <v>52</v>
      </c>
      <c r="D143" s="274" t="s">
        <v>914</v>
      </c>
      <c r="E143" s="274" t="s">
        <v>952</v>
      </c>
      <c r="F143" s="274" t="s">
        <v>953</v>
      </c>
      <c r="G143" s="274" t="s">
        <v>297</v>
      </c>
      <c r="H143" s="275">
        <v>1</v>
      </c>
      <c r="I143" s="329"/>
      <c r="J143" s="330"/>
    </row>
    <row r="144" spans="3:10" ht="22.5">
      <c r="C144" s="276">
        <v>53</v>
      </c>
      <c r="D144" s="277" t="s">
        <v>917</v>
      </c>
      <c r="E144" s="277" t="s">
        <v>954</v>
      </c>
      <c r="F144" s="277" t="s">
        <v>955</v>
      </c>
      <c r="G144" s="277" t="s">
        <v>297</v>
      </c>
      <c r="H144" s="278">
        <v>1</v>
      </c>
      <c r="I144" s="331"/>
      <c r="J144" s="332"/>
    </row>
    <row r="145" spans="3:10">
      <c r="C145" s="273">
        <v>55</v>
      </c>
      <c r="D145" s="274" t="s">
        <v>914</v>
      </c>
      <c r="E145" s="274" t="s">
        <v>956</v>
      </c>
      <c r="F145" s="274" t="s">
        <v>957</v>
      </c>
      <c r="G145" s="274" t="s">
        <v>297</v>
      </c>
      <c r="H145" s="275">
        <v>1</v>
      </c>
      <c r="I145" s="329"/>
      <c r="J145" s="330"/>
    </row>
    <row r="146" spans="3:10" ht="22.5">
      <c r="C146" s="276">
        <v>58</v>
      </c>
      <c r="D146" s="277" t="s">
        <v>958</v>
      </c>
      <c r="E146" s="277" t="s">
        <v>959</v>
      </c>
      <c r="F146" s="277" t="s">
        <v>960</v>
      </c>
      <c r="G146" s="277" t="s">
        <v>290</v>
      </c>
      <c r="H146" s="278">
        <v>10</v>
      </c>
      <c r="I146" s="331"/>
      <c r="J146" s="332"/>
    </row>
    <row r="147" spans="3:10" ht="22.5">
      <c r="C147" s="276">
        <v>59</v>
      </c>
      <c r="D147" s="277" t="s">
        <v>958</v>
      </c>
      <c r="E147" s="277" t="s">
        <v>961</v>
      </c>
      <c r="F147" s="277" t="s">
        <v>962</v>
      </c>
      <c r="G147" s="277" t="s">
        <v>290</v>
      </c>
      <c r="H147" s="278">
        <v>6.4</v>
      </c>
      <c r="I147" s="331"/>
      <c r="J147" s="332"/>
    </row>
    <row r="148" spans="3:10" ht="22.5">
      <c r="C148" s="276">
        <v>60</v>
      </c>
      <c r="D148" s="277" t="s">
        <v>958</v>
      </c>
      <c r="E148" s="277" t="s">
        <v>963</v>
      </c>
      <c r="F148" s="277" t="s">
        <v>964</v>
      </c>
      <c r="G148" s="277" t="s">
        <v>290</v>
      </c>
      <c r="H148" s="278">
        <v>5.6</v>
      </c>
      <c r="I148" s="331"/>
      <c r="J148" s="332"/>
    </row>
    <row r="149" spans="3:10" ht="22.5">
      <c r="C149" s="276">
        <v>61</v>
      </c>
      <c r="D149" s="277" t="s">
        <v>958</v>
      </c>
      <c r="E149" s="277" t="s">
        <v>965</v>
      </c>
      <c r="F149" s="277" t="s">
        <v>966</v>
      </c>
      <c r="G149" s="277" t="s">
        <v>290</v>
      </c>
      <c r="H149" s="278">
        <v>0.6</v>
      </c>
      <c r="I149" s="331"/>
      <c r="J149" s="332"/>
    </row>
    <row r="150" spans="3:10" ht="22.5">
      <c r="C150" s="276">
        <v>62</v>
      </c>
      <c r="D150" s="277" t="s">
        <v>958</v>
      </c>
      <c r="E150" s="277" t="s">
        <v>967</v>
      </c>
      <c r="F150" s="277" t="s">
        <v>968</v>
      </c>
      <c r="G150" s="277" t="s">
        <v>290</v>
      </c>
      <c r="H150" s="278">
        <v>3</v>
      </c>
      <c r="I150" s="331"/>
      <c r="J150" s="332"/>
    </row>
    <row r="151" spans="3:10" ht="22.5">
      <c r="C151" s="276">
        <v>63</v>
      </c>
      <c r="D151" s="277" t="s">
        <v>958</v>
      </c>
      <c r="E151" s="277" t="s">
        <v>969</v>
      </c>
      <c r="F151" s="277" t="s">
        <v>970</v>
      </c>
      <c r="G151" s="277" t="s">
        <v>290</v>
      </c>
      <c r="H151" s="278">
        <v>4</v>
      </c>
      <c r="I151" s="331"/>
      <c r="J151" s="332"/>
    </row>
    <row r="152" spans="3:10">
      <c r="C152" s="273">
        <v>83</v>
      </c>
      <c r="D152" s="274" t="s">
        <v>971</v>
      </c>
      <c r="E152" s="274" t="s">
        <v>972</v>
      </c>
      <c r="F152" s="274" t="s">
        <v>973</v>
      </c>
      <c r="G152" s="274" t="s">
        <v>337</v>
      </c>
      <c r="H152" s="326"/>
      <c r="I152" s="329"/>
      <c r="J152" s="330"/>
    </row>
    <row r="153" spans="3:10" ht="12.75">
      <c r="C153" s="267"/>
      <c r="D153" s="266"/>
      <c r="E153" s="266"/>
      <c r="F153" s="266"/>
      <c r="G153" s="266"/>
      <c r="H153" s="266"/>
      <c r="I153" s="327"/>
      <c r="J153" s="327"/>
    </row>
    <row r="154" spans="3:10" ht="15">
      <c r="C154" s="268"/>
      <c r="D154" s="269"/>
      <c r="E154" s="270" t="s">
        <v>300</v>
      </c>
      <c r="F154" s="271" t="s">
        <v>974</v>
      </c>
      <c r="G154" s="269"/>
      <c r="H154" s="272"/>
      <c r="I154" s="328"/>
      <c r="J154" s="328"/>
    </row>
    <row r="155" spans="3:10">
      <c r="C155" s="268"/>
      <c r="D155" s="269"/>
      <c r="E155" s="279" t="s">
        <v>411</v>
      </c>
      <c r="F155" s="279" t="s">
        <v>975</v>
      </c>
      <c r="G155" s="269"/>
      <c r="H155" s="272"/>
      <c r="I155" s="328"/>
      <c r="J155" s="328"/>
    </row>
    <row r="156" spans="3:10" ht="22.5">
      <c r="C156" s="273">
        <v>3</v>
      </c>
      <c r="D156" s="274" t="s">
        <v>914</v>
      </c>
      <c r="E156" s="274" t="s">
        <v>976</v>
      </c>
      <c r="F156" s="274" t="s">
        <v>977</v>
      </c>
      <c r="G156" s="274" t="s">
        <v>290</v>
      </c>
      <c r="H156" s="275">
        <v>3</v>
      </c>
      <c r="I156" s="329"/>
      <c r="J156" s="330"/>
    </row>
    <row r="157" spans="3:10" ht="22.5">
      <c r="C157" s="276">
        <v>4</v>
      </c>
      <c r="D157" s="277" t="s">
        <v>941</v>
      </c>
      <c r="E157" s="277" t="s">
        <v>978</v>
      </c>
      <c r="F157" s="277" t="s">
        <v>979</v>
      </c>
      <c r="G157" s="277" t="s">
        <v>290</v>
      </c>
      <c r="H157" s="278">
        <v>3</v>
      </c>
      <c r="I157" s="331"/>
      <c r="J157" s="332"/>
    </row>
    <row r="158" spans="3:10" ht="22.5">
      <c r="C158" s="273">
        <v>6</v>
      </c>
      <c r="D158" s="274" t="s">
        <v>914</v>
      </c>
      <c r="E158" s="274" t="s">
        <v>980</v>
      </c>
      <c r="F158" s="274" t="s">
        <v>981</v>
      </c>
      <c r="G158" s="274" t="s">
        <v>384</v>
      </c>
      <c r="H158" s="275">
        <v>20</v>
      </c>
      <c r="I158" s="329"/>
      <c r="J158" s="330"/>
    </row>
    <row r="159" spans="3:10" ht="22.5">
      <c r="C159" s="276">
        <v>7</v>
      </c>
      <c r="D159" s="277" t="s">
        <v>982</v>
      </c>
      <c r="E159" s="277" t="s">
        <v>983</v>
      </c>
      <c r="F159" s="277" t="s">
        <v>984</v>
      </c>
      <c r="G159" s="277" t="s">
        <v>197</v>
      </c>
      <c r="H159" s="278">
        <v>4.0000000000000001E-3</v>
      </c>
      <c r="I159" s="331"/>
      <c r="J159" s="332"/>
    </row>
    <row r="160" spans="3:10" ht="22.5">
      <c r="C160" s="276">
        <v>8</v>
      </c>
      <c r="D160" s="277" t="s">
        <v>982</v>
      </c>
      <c r="E160" s="277" t="s">
        <v>985</v>
      </c>
      <c r="F160" s="277" t="s">
        <v>986</v>
      </c>
      <c r="G160" s="277" t="s">
        <v>197</v>
      </c>
      <c r="H160" s="278">
        <v>6.0000000000000001E-3</v>
      </c>
      <c r="I160" s="331"/>
      <c r="J160" s="332"/>
    </row>
    <row r="161" spans="3:10" ht="22.5">
      <c r="C161" s="276">
        <v>9</v>
      </c>
      <c r="D161" s="277" t="s">
        <v>987</v>
      </c>
      <c r="E161" s="277" t="s">
        <v>988</v>
      </c>
      <c r="F161" s="277" t="s">
        <v>989</v>
      </c>
      <c r="G161" s="277" t="s">
        <v>197</v>
      </c>
      <c r="H161" s="278">
        <v>0.01</v>
      </c>
      <c r="I161" s="331"/>
      <c r="J161" s="332"/>
    </row>
    <row r="162" spans="3:10" ht="22.5">
      <c r="C162" s="276">
        <v>10</v>
      </c>
      <c r="D162" s="277" t="s">
        <v>990</v>
      </c>
      <c r="E162" s="277" t="s">
        <v>991</v>
      </c>
      <c r="F162" s="277" t="s">
        <v>992</v>
      </c>
      <c r="G162" s="277" t="s">
        <v>384</v>
      </c>
      <c r="H162" s="278">
        <v>0.112</v>
      </c>
      <c r="I162" s="331"/>
      <c r="J162" s="332"/>
    </row>
    <row r="163" spans="3:10" ht="22.5">
      <c r="C163" s="276">
        <v>11</v>
      </c>
      <c r="D163" s="277" t="s">
        <v>990</v>
      </c>
      <c r="E163" s="277" t="s">
        <v>993</v>
      </c>
      <c r="F163" s="277" t="s">
        <v>994</v>
      </c>
      <c r="G163" s="277" t="s">
        <v>384</v>
      </c>
      <c r="H163" s="278">
        <v>3.6999999999999998E-2</v>
      </c>
      <c r="I163" s="331"/>
      <c r="J163" s="332"/>
    </row>
    <row r="164" spans="3:10" ht="22.5">
      <c r="C164" s="276">
        <v>12</v>
      </c>
      <c r="D164" s="277" t="s">
        <v>995</v>
      </c>
      <c r="E164" s="277" t="s">
        <v>996</v>
      </c>
      <c r="F164" s="277" t="s">
        <v>997</v>
      </c>
      <c r="G164" s="277" t="s">
        <v>998</v>
      </c>
      <c r="H164" s="278">
        <v>0.01</v>
      </c>
      <c r="I164" s="331"/>
      <c r="J164" s="332"/>
    </row>
    <row r="165" spans="3:10" ht="22.5">
      <c r="C165" s="273">
        <v>20</v>
      </c>
      <c r="D165" s="274" t="s">
        <v>914</v>
      </c>
      <c r="E165" s="274" t="s">
        <v>999</v>
      </c>
      <c r="F165" s="274" t="s">
        <v>1000</v>
      </c>
      <c r="G165" s="274" t="s">
        <v>297</v>
      </c>
      <c r="H165" s="275">
        <v>20</v>
      </c>
      <c r="I165" s="329"/>
      <c r="J165" s="330"/>
    </row>
    <row r="166" spans="3:10" ht="22.5">
      <c r="C166" s="273">
        <v>21</v>
      </c>
      <c r="D166" s="274" t="s">
        <v>914</v>
      </c>
      <c r="E166" s="274" t="s">
        <v>1001</v>
      </c>
      <c r="F166" s="274" t="s">
        <v>1002</v>
      </c>
      <c r="G166" s="274" t="s">
        <v>297</v>
      </c>
      <c r="H166" s="275">
        <v>4</v>
      </c>
      <c r="I166" s="329"/>
      <c r="J166" s="330"/>
    </row>
    <row r="167" spans="3:10" ht="33.75">
      <c r="C167" s="276">
        <v>22</v>
      </c>
      <c r="D167" s="277" t="s">
        <v>1003</v>
      </c>
      <c r="E167" s="277" t="s">
        <v>1004</v>
      </c>
      <c r="F167" s="277" t="s">
        <v>1005</v>
      </c>
      <c r="G167" s="277" t="s">
        <v>290</v>
      </c>
      <c r="H167" s="278">
        <v>4</v>
      </c>
      <c r="I167" s="331"/>
      <c r="J167" s="332"/>
    </row>
    <row r="168" spans="3:10" ht="22.5">
      <c r="C168" s="276">
        <v>23</v>
      </c>
      <c r="D168" s="277" t="s">
        <v>1003</v>
      </c>
      <c r="E168" s="277" t="s">
        <v>1006</v>
      </c>
      <c r="F168" s="277" t="s">
        <v>1007</v>
      </c>
      <c r="G168" s="277" t="s">
        <v>297</v>
      </c>
      <c r="H168" s="278">
        <v>4</v>
      </c>
      <c r="I168" s="331"/>
      <c r="J168" s="332"/>
    </row>
    <row r="169" spans="3:10">
      <c r="C169" s="273">
        <v>28</v>
      </c>
      <c r="D169" s="274" t="s">
        <v>914</v>
      </c>
      <c r="E169" s="274" t="s">
        <v>1008</v>
      </c>
      <c r="F169" s="274" t="s">
        <v>1009</v>
      </c>
      <c r="G169" s="274" t="s">
        <v>297</v>
      </c>
      <c r="H169" s="275">
        <v>1</v>
      </c>
      <c r="I169" s="329"/>
      <c r="J169" s="330"/>
    </row>
    <row r="170" spans="3:10">
      <c r="C170" s="273">
        <v>1</v>
      </c>
      <c r="D170" s="274" t="s">
        <v>914</v>
      </c>
      <c r="E170" s="274" t="s">
        <v>1010</v>
      </c>
      <c r="F170" s="274" t="s">
        <v>1011</v>
      </c>
      <c r="G170" s="274" t="s">
        <v>297</v>
      </c>
      <c r="H170" s="275">
        <v>30</v>
      </c>
      <c r="I170" s="329"/>
      <c r="J170" s="330"/>
    </row>
    <row r="171" spans="3:10" ht="22.5">
      <c r="C171" s="276">
        <v>13</v>
      </c>
      <c r="D171" s="277" t="s">
        <v>1012</v>
      </c>
      <c r="E171" s="277" t="s">
        <v>1013</v>
      </c>
      <c r="F171" s="277" t="s">
        <v>1014</v>
      </c>
      <c r="G171" s="277" t="s">
        <v>297</v>
      </c>
      <c r="H171" s="278">
        <v>5</v>
      </c>
      <c r="I171" s="331"/>
      <c r="J171" s="332"/>
    </row>
    <row r="172" spans="3:10" ht="22.5">
      <c r="C172" s="276">
        <v>2</v>
      </c>
      <c r="D172" s="277" t="s">
        <v>1012</v>
      </c>
      <c r="E172" s="277" t="s">
        <v>1015</v>
      </c>
      <c r="F172" s="277" t="s">
        <v>1016</v>
      </c>
      <c r="G172" s="277" t="s">
        <v>297</v>
      </c>
      <c r="H172" s="278">
        <v>5</v>
      </c>
      <c r="I172" s="331"/>
      <c r="J172" s="332"/>
    </row>
    <row r="173" spans="3:10">
      <c r="C173" s="273">
        <v>29</v>
      </c>
      <c r="D173" s="274" t="s">
        <v>914</v>
      </c>
      <c r="E173" s="274" t="s">
        <v>1017</v>
      </c>
      <c r="F173" s="274" t="s">
        <v>1018</v>
      </c>
      <c r="G173" s="274" t="s">
        <v>297</v>
      </c>
      <c r="H173" s="275">
        <v>5</v>
      </c>
      <c r="I173" s="329"/>
      <c r="J173" s="330"/>
    </row>
    <row r="174" spans="3:10" ht="22.5">
      <c r="C174" s="276">
        <v>30</v>
      </c>
      <c r="D174" s="277" t="s">
        <v>1019</v>
      </c>
      <c r="E174" s="277" t="s">
        <v>1020</v>
      </c>
      <c r="F174" s="277" t="s">
        <v>1021</v>
      </c>
      <c r="G174" s="277" t="s">
        <v>297</v>
      </c>
      <c r="H174" s="278">
        <v>5</v>
      </c>
      <c r="I174" s="331"/>
      <c r="J174" s="332"/>
    </row>
    <row r="175" spans="3:10">
      <c r="C175" s="273">
        <v>24</v>
      </c>
      <c r="D175" s="274" t="s">
        <v>914</v>
      </c>
      <c r="E175" s="274" t="s">
        <v>1022</v>
      </c>
      <c r="F175" s="274" t="s">
        <v>1023</v>
      </c>
      <c r="G175" s="274" t="s">
        <v>290</v>
      </c>
      <c r="H175" s="275">
        <v>60</v>
      </c>
      <c r="I175" s="329"/>
      <c r="J175" s="330"/>
    </row>
    <row r="176" spans="3:10" ht="22.5">
      <c r="C176" s="276">
        <v>25</v>
      </c>
      <c r="D176" s="277" t="s">
        <v>1024</v>
      </c>
      <c r="E176" s="277" t="s">
        <v>1025</v>
      </c>
      <c r="F176" s="277" t="s">
        <v>1026</v>
      </c>
      <c r="G176" s="277" t="s">
        <v>384</v>
      </c>
      <c r="H176" s="278">
        <v>56.52</v>
      </c>
      <c r="I176" s="331"/>
      <c r="J176" s="332"/>
    </row>
    <row r="177" spans="3:10">
      <c r="C177" s="273">
        <v>26</v>
      </c>
      <c r="D177" s="274" t="s">
        <v>914</v>
      </c>
      <c r="E177" s="274" t="s">
        <v>1027</v>
      </c>
      <c r="F177" s="274" t="s">
        <v>1028</v>
      </c>
      <c r="G177" s="274" t="s">
        <v>290</v>
      </c>
      <c r="H177" s="275">
        <v>2</v>
      </c>
      <c r="I177" s="329"/>
      <c r="J177" s="330"/>
    </row>
    <row r="178" spans="3:10" ht="22.5">
      <c r="C178" s="276">
        <v>27</v>
      </c>
      <c r="D178" s="277" t="s">
        <v>1024</v>
      </c>
      <c r="E178" s="277" t="s">
        <v>1029</v>
      </c>
      <c r="F178" s="277" t="s">
        <v>1030</v>
      </c>
      <c r="G178" s="277" t="s">
        <v>297</v>
      </c>
      <c r="H178" s="278">
        <v>2</v>
      </c>
      <c r="I178" s="331"/>
      <c r="J178" s="332"/>
    </row>
    <row r="179" spans="3:10">
      <c r="C179" s="273">
        <v>18</v>
      </c>
      <c r="D179" s="274" t="s">
        <v>914</v>
      </c>
      <c r="E179" s="274" t="s">
        <v>1031</v>
      </c>
      <c r="F179" s="274" t="s">
        <v>1032</v>
      </c>
      <c r="G179" s="274" t="s">
        <v>290</v>
      </c>
      <c r="H179" s="275">
        <v>30</v>
      </c>
      <c r="I179" s="329"/>
      <c r="J179" s="330"/>
    </row>
    <row r="180" spans="3:10" ht="22.5">
      <c r="C180" s="276">
        <v>19</v>
      </c>
      <c r="D180" s="277" t="s">
        <v>958</v>
      </c>
      <c r="E180" s="277" t="s">
        <v>1033</v>
      </c>
      <c r="F180" s="277" t="s">
        <v>1034</v>
      </c>
      <c r="G180" s="277" t="s">
        <v>290</v>
      </c>
      <c r="H180" s="278">
        <v>30</v>
      </c>
      <c r="I180" s="331"/>
      <c r="J180" s="332"/>
    </row>
    <row r="181" spans="3:10">
      <c r="C181" s="273">
        <v>16</v>
      </c>
      <c r="D181" s="274" t="s">
        <v>914</v>
      </c>
      <c r="E181" s="274" t="s">
        <v>1035</v>
      </c>
      <c r="F181" s="274" t="s">
        <v>1036</v>
      </c>
      <c r="G181" s="274" t="s">
        <v>290</v>
      </c>
      <c r="H181" s="275">
        <v>25</v>
      </c>
      <c r="I181" s="329"/>
      <c r="J181" s="330"/>
    </row>
    <row r="182" spans="3:10" ht="22.5">
      <c r="C182" s="276">
        <v>17</v>
      </c>
      <c r="D182" s="277" t="s">
        <v>958</v>
      </c>
      <c r="E182" s="277" t="s">
        <v>1037</v>
      </c>
      <c r="F182" s="277" t="s">
        <v>1038</v>
      </c>
      <c r="G182" s="277" t="s">
        <v>290</v>
      </c>
      <c r="H182" s="278">
        <v>25</v>
      </c>
      <c r="I182" s="331"/>
      <c r="J182" s="332"/>
    </row>
    <row r="183" spans="3:10">
      <c r="C183" s="273">
        <v>14</v>
      </c>
      <c r="D183" s="274" t="s">
        <v>914</v>
      </c>
      <c r="E183" s="274" t="s">
        <v>1039</v>
      </c>
      <c r="F183" s="274" t="s">
        <v>1040</v>
      </c>
      <c r="G183" s="274" t="s">
        <v>290</v>
      </c>
      <c r="H183" s="275">
        <v>80</v>
      </c>
      <c r="I183" s="329"/>
      <c r="J183" s="330"/>
    </row>
    <row r="184" spans="3:10" ht="22.5">
      <c r="C184" s="276">
        <v>15</v>
      </c>
      <c r="D184" s="277" t="s">
        <v>958</v>
      </c>
      <c r="E184" s="277" t="s">
        <v>1041</v>
      </c>
      <c r="F184" s="277" t="s">
        <v>1042</v>
      </c>
      <c r="G184" s="277" t="s">
        <v>290</v>
      </c>
      <c r="H184" s="278">
        <v>80</v>
      </c>
      <c r="I184" s="331"/>
      <c r="J184" s="332"/>
    </row>
    <row r="185" spans="3:10">
      <c r="C185" s="273">
        <v>79</v>
      </c>
      <c r="D185" s="274" t="s">
        <v>971</v>
      </c>
      <c r="E185" s="274" t="s">
        <v>1043</v>
      </c>
      <c r="F185" s="274" t="s">
        <v>1044</v>
      </c>
      <c r="G185" s="274" t="s">
        <v>337</v>
      </c>
      <c r="H185" s="326"/>
      <c r="I185" s="329"/>
      <c r="J185" s="330"/>
    </row>
    <row r="186" spans="3:10">
      <c r="C186" s="273">
        <v>80</v>
      </c>
      <c r="D186" s="274" t="s">
        <v>971</v>
      </c>
      <c r="E186" s="274" t="s">
        <v>1045</v>
      </c>
      <c r="F186" s="274" t="s">
        <v>1046</v>
      </c>
      <c r="G186" s="274" t="s">
        <v>337</v>
      </c>
      <c r="H186" s="326"/>
      <c r="I186" s="329"/>
      <c r="J186" s="330"/>
    </row>
    <row r="187" spans="3:10">
      <c r="C187" s="273">
        <v>82</v>
      </c>
      <c r="D187" s="274" t="s">
        <v>971</v>
      </c>
      <c r="E187" s="274" t="s">
        <v>972</v>
      </c>
      <c r="F187" s="274" t="s">
        <v>973</v>
      </c>
      <c r="G187" s="274" t="s">
        <v>337</v>
      </c>
      <c r="H187" s="326"/>
      <c r="I187" s="329"/>
      <c r="J187" s="330"/>
    </row>
    <row r="188" spans="3:10">
      <c r="C188" s="268"/>
      <c r="D188" s="269"/>
      <c r="E188" s="279" t="s">
        <v>452</v>
      </c>
      <c r="F188" s="279" t="s">
        <v>1047</v>
      </c>
      <c r="G188" s="269"/>
      <c r="H188" s="272"/>
      <c r="I188" s="328"/>
      <c r="J188" s="328"/>
    </row>
    <row r="189" spans="3:10">
      <c r="C189" s="273">
        <v>42</v>
      </c>
      <c r="D189" s="274" t="s">
        <v>1048</v>
      </c>
      <c r="E189" s="274" t="s">
        <v>1049</v>
      </c>
      <c r="F189" s="274" t="s">
        <v>1050</v>
      </c>
      <c r="G189" s="274" t="s">
        <v>297</v>
      </c>
      <c r="H189" s="275">
        <v>1</v>
      </c>
      <c r="I189" s="329"/>
      <c r="J189" s="330"/>
    </row>
    <row r="190" spans="3:10" ht="22.5">
      <c r="C190" s="273">
        <v>31</v>
      </c>
      <c r="D190" s="274" t="s">
        <v>1048</v>
      </c>
      <c r="E190" s="274" t="s">
        <v>1051</v>
      </c>
      <c r="F190" s="274" t="s">
        <v>1052</v>
      </c>
      <c r="G190" s="274" t="s">
        <v>297</v>
      </c>
      <c r="H190" s="275">
        <v>5</v>
      </c>
      <c r="I190" s="329"/>
      <c r="J190" s="330"/>
    </row>
    <row r="191" spans="3:10" ht="22.5">
      <c r="C191" s="273">
        <v>32</v>
      </c>
      <c r="D191" s="274" t="s">
        <v>1048</v>
      </c>
      <c r="E191" s="274" t="s">
        <v>1053</v>
      </c>
      <c r="F191" s="274" t="s">
        <v>1054</v>
      </c>
      <c r="G191" s="274" t="s">
        <v>151</v>
      </c>
      <c r="H191" s="275">
        <v>3</v>
      </c>
      <c r="I191" s="329"/>
      <c r="J191" s="330"/>
    </row>
    <row r="192" spans="3:10" ht="22.5">
      <c r="C192" s="276">
        <v>33</v>
      </c>
      <c r="D192" s="277" t="s">
        <v>1055</v>
      </c>
      <c r="E192" s="277" t="s">
        <v>1056</v>
      </c>
      <c r="F192" s="277" t="s">
        <v>1057</v>
      </c>
      <c r="G192" s="277" t="s">
        <v>151</v>
      </c>
      <c r="H192" s="278">
        <v>3</v>
      </c>
      <c r="I192" s="331"/>
      <c r="J192" s="332"/>
    </row>
    <row r="193" spans="3:10" ht="22.5">
      <c r="C193" s="273">
        <v>34</v>
      </c>
      <c r="D193" s="274" t="s">
        <v>1048</v>
      </c>
      <c r="E193" s="274" t="s">
        <v>1058</v>
      </c>
      <c r="F193" s="274" t="s">
        <v>1059</v>
      </c>
      <c r="G193" s="274" t="s">
        <v>290</v>
      </c>
      <c r="H193" s="275">
        <v>60</v>
      </c>
      <c r="I193" s="329"/>
      <c r="J193" s="330"/>
    </row>
    <row r="194" spans="3:10" ht="22.5">
      <c r="C194" s="273">
        <v>35</v>
      </c>
      <c r="D194" s="274" t="s">
        <v>1048</v>
      </c>
      <c r="E194" s="274" t="s">
        <v>1060</v>
      </c>
      <c r="F194" s="274" t="s">
        <v>1061</v>
      </c>
      <c r="G194" s="274" t="s">
        <v>290</v>
      </c>
      <c r="H194" s="275">
        <v>60</v>
      </c>
      <c r="I194" s="329"/>
      <c r="J194" s="330"/>
    </row>
    <row r="195" spans="3:10" ht="22.5">
      <c r="C195" s="276">
        <v>36</v>
      </c>
      <c r="D195" s="277" t="s">
        <v>759</v>
      </c>
      <c r="E195" s="277" t="s">
        <v>1062</v>
      </c>
      <c r="F195" s="277" t="s">
        <v>1063</v>
      </c>
      <c r="G195" s="277" t="s">
        <v>197</v>
      </c>
      <c r="H195" s="278">
        <v>4.32</v>
      </c>
      <c r="I195" s="331"/>
      <c r="J195" s="332"/>
    </row>
    <row r="196" spans="3:10" ht="22.5">
      <c r="C196" s="276">
        <v>37</v>
      </c>
      <c r="D196" s="277" t="s">
        <v>1064</v>
      </c>
      <c r="E196" s="277" t="s">
        <v>1065</v>
      </c>
      <c r="F196" s="277" t="s">
        <v>1066</v>
      </c>
      <c r="G196" s="277" t="s">
        <v>998</v>
      </c>
      <c r="H196" s="278">
        <v>0.6</v>
      </c>
      <c r="I196" s="331"/>
      <c r="J196" s="332"/>
    </row>
    <row r="197" spans="3:10" ht="22.5">
      <c r="C197" s="273">
        <v>38</v>
      </c>
      <c r="D197" s="274" t="s">
        <v>1048</v>
      </c>
      <c r="E197" s="274" t="s">
        <v>1067</v>
      </c>
      <c r="F197" s="274" t="s">
        <v>1068</v>
      </c>
      <c r="G197" s="274" t="s">
        <v>290</v>
      </c>
      <c r="H197" s="275">
        <v>60</v>
      </c>
      <c r="I197" s="329"/>
      <c r="J197" s="330"/>
    </row>
    <row r="198" spans="3:10" ht="22.5">
      <c r="C198" s="276">
        <v>39</v>
      </c>
      <c r="D198" s="277" t="s">
        <v>1069</v>
      </c>
      <c r="E198" s="277" t="s">
        <v>1070</v>
      </c>
      <c r="F198" s="277" t="s">
        <v>1071</v>
      </c>
      <c r="G198" s="277" t="s">
        <v>290</v>
      </c>
      <c r="H198" s="278">
        <v>60</v>
      </c>
      <c r="I198" s="331"/>
      <c r="J198" s="332"/>
    </row>
    <row r="199" spans="3:10" ht="22.5">
      <c r="C199" s="273">
        <v>84</v>
      </c>
      <c r="D199" s="274" t="s">
        <v>1048</v>
      </c>
      <c r="E199" s="274" t="s">
        <v>459</v>
      </c>
      <c r="F199" s="274" t="s">
        <v>1072</v>
      </c>
      <c r="G199" s="274" t="s">
        <v>290</v>
      </c>
      <c r="H199" s="275">
        <v>60</v>
      </c>
      <c r="I199" s="329"/>
      <c r="J199" s="330"/>
    </row>
    <row r="200" spans="3:10">
      <c r="C200" s="273">
        <v>81</v>
      </c>
      <c r="D200" s="274" t="s">
        <v>971</v>
      </c>
      <c r="E200" s="274" t="s">
        <v>972</v>
      </c>
      <c r="F200" s="274" t="s">
        <v>973</v>
      </c>
      <c r="G200" s="274" t="s">
        <v>337</v>
      </c>
      <c r="H200" s="326"/>
      <c r="I200" s="329"/>
      <c r="J200" s="330"/>
    </row>
    <row r="201" spans="3:10">
      <c r="C201" s="268"/>
      <c r="D201" s="269"/>
      <c r="E201" s="279" t="s">
        <v>1073</v>
      </c>
      <c r="F201" s="279" t="s">
        <v>1074</v>
      </c>
      <c r="G201" s="269"/>
      <c r="H201" s="272"/>
      <c r="I201" s="328"/>
      <c r="J201" s="328"/>
    </row>
    <row r="202" spans="3:10">
      <c r="C202" s="273">
        <v>40</v>
      </c>
      <c r="D202" s="274" t="s">
        <v>1075</v>
      </c>
      <c r="E202" s="274" t="s">
        <v>1076</v>
      </c>
      <c r="F202" s="274" t="s">
        <v>1077</v>
      </c>
      <c r="G202" s="274" t="s">
        <v>1078</v>
      </c>
      <c r="H202" s="275">
        <v>16</v>
      </c>
      <c r="I202" s="329"/>
      <c r="J202" s="330"/>
    </row>
    <row r="203" spans="3:10">
      <c r="C203" s="273">
        <v>41</v>
      </c>
      <c r="D203" s="274" t="s">
        <v>1075</v>
      </c>
      <c r="E203" s="274" t="s">
        <v>1079</v>
      </c>
      <c r="F203" s="274" t="s">
        <v>1080</v>
      </c>
      <c r="G203" s="274" t="s">
        <v>1081</v>
      </c>
      <c r="H203" s="275">
        <v>4</v>
      </c>
      <c r="I203" s="329"/>
      <c r="J203" s="330"/>
    </row>
    <row r="204" spans="3:10" ht="12.75">
      <c r="C204" s="267"/>
      <c r="D204" s="266"/>
      <c r="E204" s="266"/>
      <c r="F204" s="266"/>
      <c r="G204" s="266"/>
      <c r="H204" s="266"/>
      <c r="I204" s="327"/>
      <c r="J204" s="327"/>
    </row>
    <row r="205" spans="3:10" ht="12.75">
      <c r="C205" s="280"/>
      <c r="D205" s="281"/>
      <c r="E205" s="282"/>
      <c r="F205" s="283" t="s">
        <v>828</v>
      </c>
      <c r="G205" s="281"/>
      <c r="H205" s="284"/>
      <c r="I205" s="333"/>
      <c r="J205" s="333"/>
    </row>
  </sheetData>
  <sheetProtection algorithmName="SHA-512" hashValue="8gn6foST88ndp7MxTEffEUcNWgLTWAKvJ820c5SxwEmqIVW/zaDecUIEVKuxFKrCwm0y2ZnZnF7yEgD96wKJyg==" saltValue="XuXC4SBeTIe6ahXUaLm2Gw==" spinCount="100000" sheet="1" objects="1" scenarios="1"/>
  <autoFilter ref="C117:K119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64" workbookViewId="0">
      <selection activeCell="I28" sqref="I28"/>
    </sheetView>
  </sheetViews>
  <sheetFormatPr defaultColWidth="10.5" defaultRowHeight="11.25"/>
  <cols>
    <col min="1" max="1" width="6.33203125" style="259" customWidth="1"/>
    <col min="2" max="2" width="7.6640625" style="260" customWidth="1"/>
    <col min="3" max="3" width="12.5" style="260" customWidth="1"/>
    <col min="4" max="4" width="54.6640625" style="260" customWidth="1"/>
    <col min="5" max="5" width="5.1640625" style="261" customWidth="1"/>
    <col min="6" max="6" width="15.33203125" style="262" customWidth="1"/>
    <col min="7" max="7" width="12.83203125" style="262" customWidth="1"/>
    <col min="8" max="8" width="12.33203125" style="262" customWidth="1"/>
    <col min="9" max="256" width="10.5" style="263"/>
    <col min="257" max="257" width="6.33203125" style="263" customWidth="1"/>
    <col min="258" max="258" width="7.6640625" style="263" customWidth="1"/>
    <col min="259" max="259" width="12.5" style="263" customWidth="1"/>
    <col min="260" max="260" width="54.6640625" style="263" customWidth="1"/>
    <col min="261" max="261" width="5.1640625" style="263" customWidth="1"/>
    <col min="262" max="262" width="15.33203125" style="263" customWidth="1"/>
    <col min="263" max="263" width="12.83203125" style="263" customWidth="1"/>
    <col min="264" max="264" width="12.33203125" style="263" customWidth="1"/>
    <col min="265" max="512" width="10.5" style="263"/>
    <col min="513" max="513" width="6.33203125" style="263" customWidth="1"/>
    <col min="514" max="514" width="7.6640625" style="263" customWidth="1"/>
    <col min="515" max="515" width="12.5" style="263" customWidth="1"/>
    <col min="516" max="516" width="54.6640625" style="263" customWidth="1"/>
    <col min="517" max="517" width="5.1640625" style="263" customWidth="1"/>
    <col min="518" max="518" width="15.33203125" style="263" customWidth="1"/>
    <col min="519" max="519" width="12.83203125" style="263" customWidth="1"/>
    <col min="520" max="520" width="12.33203125" style="263" customWidth="1"/>
    <col min="521" max="768" width="10.5" style="263"/>
    <col min="769" max="769" width="6.33203125" style="263" customWidth="1"/>
    <col min="770" max="770" width="7.6640625" style="263" customWidth="1"/>
    <col min="771" max="771" width="12.5" style="263" customWidth="1"/>
    <col min="772" max="772" width="54.6640625" style="263" customWidth="1"/>
    <col min="773" max="773" width="5.1640625" style="263" customWidth="1"/>
    <col min="774" max="774" width="15.33203125" style="263" customWidth="1"/>
    <col min="775" max="775" width="12.83203125" style="263" customWidth="1"/>
    <col min="776" max="776" width="12.33203125" style="263" customWidth="1"/>
    <col min="777" max="1024" width="10.5" style="263"/>
    <col min="1025" max="1025" width="6.33203125" style="263" customWidth="1"/>
    <col min="1026" max="1026" width="7.6640625" style="263" customWidth="1"/>
    <col min="1027" max="1027" width="12.5" style="263" customWidth="1"/>
    <col min="1028" max="1028" width="54.6640625" style="263" customWidth="1"/>
    <col min="1029" max="1029" width="5.1640625" style="263" customWidth="1"/>
    <col min="1030" max="1030" width="15.33203125" style="263" customWidth="1"/>
    <col min="1031" max="1031" width="12.83203125" style="263" customWidth="1"/>
    <col min="1032" max="1032" width="12.33203125" style="263" customWidth="1"/>
    <col min="1033" max="1280" width="10.5" style="263"/>
    <col min="1281" max="1281" width="6.33203125" style="263" customWidth="1"/>
    <col min="1282" max="1282" width="7.6640625" style="263" customWidth="1"/>
    <col min="1283" max="1283" width="12.5" style="263" customWidth="1"/>
    <col min="1284" max="1284" width="54.6640625" style="263" customWidth="1"/>
    <col min="1285" max="1285" width="5.1640625" style="263" customWidth="1"/>
    <col min="1286" max="1286" width="15.33203125" style="263" customWidth="1"/>
    <col min="1287" max="1287" width="12.83203125" style="263" customWidth="1"/>
    <col min="1288" max="1288" width="12.33203125" style="263" customWidth="1"/>
    <col min="1289" max="1536" width="10.5" style="263"/>
    <col min="1537" max="1537" width="6.33203125" style="263" customWidth="1"/>
    <col min="1538" max="1538" width="7.6640625" style="263" customWidth="1"/>
    <col min="1539" max="1539" width="12.5" style="263" customWidth="1"/>
    <col min="1540" max="1540" width="54.6640625" style="263" customWidth="1"/>
    <col min="1541" max="1541" width="5.1640625" style="263" customWidth="1"/>
    <col min="1542" max="1542" width="15.33203125" style="263" customWidth="1"/>
    <col min="1543" max="1543" width="12.83203125" style="263" customWidth="1"/>
    <col min="1544" max="1544" width="12.33203125" style="263" customWidth="1"/>
    <col min="1545" max="1792" width="10.5" style="263"/>
    <col min="1793" max="1793" width="6.33203125" style="263" customWidth="1"/>
    <col min="1794" max="1794" width="7.6640625" style="263" customWidth="1"/>
    <col min="1795" max="1795" width="12.5" style="263" customWidth="1"/>
    <col min="1796" max="1796" width="54.6640625" style="263" customWidth="1"/>
    <col min="1797" max="1797" width="5.1640625" style="263" customWidth="1"/>
    <col min="1798" max="1798" width="15.33203125" style="263" customWidth="1"/>
    <col min="1799" max="1799" width="12.83203125" style="263" customWidth="1"/>
    <col min="1800" max="1800" width="12.33203125" style="263" customWidth="1"/>
    <col min="1801" max="2048" width="10.5" style="263"/>
    <col min="2049" max="2049" width="6.33203125" style="263" customWidth="1"/>
    <col min="2050" max="2050" width="7.6640625" style="263" customWidth="1"/>
    <col min="2051" max="2051" width="12.5" style="263" customWidth="1"/>
    <col min="2052" max="2052" width="54.6640625" style="263" customWidth="1"/>
    <col min="2053" max="2053" width="5.1640625" style="263" customWidth="1"/>
    <col min="2054" max="2054" width="15.33203125" style="263" customWidth="1"/>
    <col min="2055" max="2055" width="12.83203125" style="263" customWidth="1"/>
    <col min="2056" max="2056" width="12.33203125" style="263" customWidth="1"/>
    <col min="2057" max="2304" width="10.5" style="263"/>
    <col min="2305" max="2305" width="6.33203125" style="263" customWidth="1"/>
    <col min="2306" max="2306" width="7.6640625" style="263" customWidth="1"/>
    <col min="2307" max="2307" width="12.5" style="263" customWidth="1"/>
    <col min="2308" max="2308" width="54.6640625" style="263" customWidth="1"/>
    <col min="2309" max="2309" width="5.1640625" style="263" customWidth="1"/>
    <col min="2310" max="2310" width="15.33203125" style="263" customWidth="1"/>
    <col min="2311" max="2311" width="12.83203125" style="263" customWidth="1"/>
    <col min="2312" max="2312" width="12.33203125" style="263" customWidth="1"/>
    <col min="2313" max="2560" width="10.5" style="263"/>
    <col min="2561" max="2561" width="6.33203125" style="263" customWidth="1"/>
    <col min="2562" max="2562" width="7.6640625" style="263" customWidth="1"/>
    <col min="2563" max="2563" width="12.5" style="263" customWidth="1"/>
    <col min="2564" max="2564" width="54.6640625" style="263" customWidth="1"/>
    <col min="2565" max="2565" width="5.1640625" style="263" customWidth="1"/>
    <col min="2566" max="2566" width="15.33203125" style="263" customWidth="1"/>
    <col min="2567" max="2567" width="12.83203125" style="263" customWidth="1"/>
    <col min="2568" max="2568" width="12.33203125" style="263" customWidth="1"/>
    <col min="2569" max="2816" width="10.5" style="263"/>
    <col min="2817" max="2817" width="6.33203125" style="263" customWidth="1"/>
    <col min="2818" max="2818" width="7.6640625" style="263" customWidth="1"/>
    <col min="2819" max="2819" width="12.5" style="263" customWidth="1"/>
    <col min="2820" max="2820" width="54.6640625" style="263" customWidth="1"/>
    <col min="2821" max="2821" width="5.1640625" style="263" customWidth="1"/>
    <col min="2822" max="2822" width="15.33203125" style="263" customWidth="1"/>
    <col min="2823" max="2823" width="12.83203125" style="263" customWidth="1"/>
    <col min="2824" max="2824" width="12.33203125" style="263" customWidth="1"/>
    <col min="2825" max="3072" width="10.5" style="263"/>
    <col min="3073" max="3073" width="6.33203125" style="263" customWidth="1"/>
    <col min="3074" max="3074" width="7.6640625" style="263" customWidth="1"/>
    <col min="3075" max="3075" width="12.5" style="263" customWidth="1"/>
    <col min="3076" max="3076" width="54.6640625" style="263" customWidth="1"/>
    <col min="3077" max="3077" width="5.1640625" style="263" customWidth="1"/>
    <col min="3078" max="3078" width="15.33203125" style="263" customWidth="1"/>
    <col min="3079" max="3079" width="12.83203125" style="263" customWidth="1"/>
    <col min="3080" max="3080" width="12.33203125" style="263" customWidth="1"/>
    <col min="3081" max="3328" width="10.5" style="263"/>
    <col min="3329" max="3329" width="6.33203125" style="263" customWidth="1"/>
    <col min="3330" max="3330" width="7.6640625" style="263" customWidth="1"/>
    <col min="3331" max="3331" width="12.5" style="263" customWidth="1"/>
    <col min="3332" max="3332" width="54.6640625" style="263" customWidth="1"/>
    <col min="3333" max="3333" width="5.1640625" style="263" customWidth="1"/>
    <col min="3334" max="3334" width="15.33203125" style="263" customWidth="1"/>
    <col min="3335" max="3335" width="12.83203125" style="263" customWidth="1"/>
    <col min="3336" max="3336" width="12.33203125" style="263" customWidth="1"/>
    <col min="3337" max="3584" width="10.5" style="263"/>
    <col min="3585" max="3585" width="6.33203125" style="263" customWidth="1"/>
    <col min="3586" max="3586" width="7.6640625" style="263" customWidth="1"/>
    <col min="3587" max="3587" width="12.5" style="263" customWidth="1"/>
    <col min="3588" max="3588" width="54.6640625" style="263" customWidth="1"/>
    <col min="3589" max="3589" width="5.1640625" style="263" customWidth="1"/>
    <col min="3590" max="3590" width="15.33203125" style="263" customWidth="1"/>
    <col min="3591" max="3591" width="12.83203125" style="263" customWidth="1"/>
    <col min="3592" max="3592" width="12.33203125" style="263" customWidth="1"/>
    <col min="3593" max="3840" width="10.5" style="263"/>
    <col min="3841" max="3841" width="6.33203125" style="263" customWidth="1"/>
    <col min="3842" max="3842" width="7.6640625" style="263" customWidth="1"/>
    <col min="3843" max="3843" width="12.5" style="263" customWidth="1"/>
    <col min="3844" max="3844" width="54.6640625" style="263" customWidth="1"/>
    <col min="3845" max="3845" width="5.1640625" style="263" customWidth="1"/>
    <col min="3846" max="3846" width="15.33203125" style="263" customWidth="1"/>
    <col min="3847" max="3847" width="12.83203125" style="263" customWidth="1"/>
    <col min="3848" max="3848" width="12.33203125" style="263" customWidth="1"/>
    <col min="3849" max="4096" width="10.5" style="263"/>
    <col min="4097" max="4097" width="6.33203125" style="263" customWidth="1"/>
    <col min="4098" max="4098" width="7.6640625" style="263" customWidth="1"/>
    <col min="4099" max="4099" width="12.5" style="263" customWidth="1"/>
    <col min="4100" max="4100" width="54.6640625" style="263" customWidth="1"/>
    <col min="4101" max="4101" width="5.1640625" style="263" customWidth="1"/>
    <col min="4102" max="4102" width="15.33203125" style="263" customWidth="1"/>
    <col min="4103" max="4103" width="12.83203125" style="263" customWidth="1"/>
    <col min="4104" max="4104" width="12.33203125" style="263" customWidth="1"/>
    <col min="4105" max="4352" width="10.5" style="263"/>
    <col min="4353" max="4353" width="6.33203125" style="263" customWidth="1"/>
    <col min="4354" max="4354" width="7.6640625" style="263" customWidth="1"/>
    <col min="4355" max="4355" width="12.5" style="263" customWidth="1"/>
    <col min="4356" max="4356" width="54.6640625" style="263" customWidth="1"/>
    <col min="4357" max="4357" width="5.1640625" style="263" customWidth="1"/>
    <col min="4358" max="4358" width="15.33203125" style="263" customWidth="1"/>
    <col min="4359" max="4359" width="12.83203125" style="263" customWidth="1"/>
    <col min="4360" max="4360" width="12.33203125" style="263" customWidth="1"/>
    <col min="4361" max="4608" width="10.5" style="263"/>
    <col min="4609" max="4609" width="6.33203125" style="263" customWidth="1"/>
    <col min="4610" max="4610" width="7.6640625" style="263" customWidth="1"/>
    <col min="4611" max="4611" width="12.5" style="263" customWidth="1"/>
    <col min="4612" max="4612" width="54.6640625" style="263" customWidth="1"/>
    <col min="4613" max="4613" width="5.1640625" style="263" customWidth="1"/>
    <col min="4614" max="4614" width="15.33203125" style="263" customWidth="1"/>
    <col min="4615" max="4615" width="12.83203125" style="263" customWidth="1"/>
    <col min="4616" max="4616" width="12.33203125" style="263" customWidth="1"/>
    <col min="4617" max="4864" width="10.5" style="263"/>
    <col min="4865" max="4865" width="6.33203125" style="263" customWidth="1"/>
    <col min="4866" max="4866" width="7.6640625" style="263" customWidth="1"/>
    <col min="4867" max="4867" width="12.5" style="263" customWidth="1"/>
    <col min="4868" max="4868" width="54.6640625" style="263" customWidth="1"/>
    <col min="4869" max="4869" width="5.1640625" style="263" customWidth="1"/>
    <col min="4870" max="4870" width="15.33203125" style="263" customWidth="1"/>
    <col min="4871" max="4871" width="12.83203125" style="263" customWidth="1"/>
    <col min="4872" max="4872" width="12.33203125" style="263" customWidth="1"/>
    <col min="4873" max="5120" width="10.5" style="263"/>
    <col min="5121" max="5121" width="6.33203125" style="263" customWidth="1"/>
    <col min="5122" max="5122" width="7.6640625" style="263" customWidth="1"/>
    <col min="5123" max="5123" width="12.5" style="263" customWidth="1"/>
    <col min="5124" max="5124" width="54.6640625" style="263" customWidth="1"/>
    <col min="5125" max="5125" width="5.1640625" style="263" customWidth="1"/>
    <col min="5126" max="5126" width="15.33203125" style="263" customWidth="1"/>
    <col min="5127" max="5127" width="12.83203125" style="263" customWidth="1"/>
    <col min="5128" max="5128" width="12.33203125" style="263" customWidth="1"/>
    <col min="5129" max="5376" width="10.5" style="263"/>
    <col min="5377" max="5377" width="6.33203125" style="263" customWidth="1"/>
    <col min="5378" max="5378" width="7.6640625" style="263" customWidth="1"/>
    <col min="5379" max="5379" width="12.5" style="263" customWidth="1"/>
    <col min="5380" max="5380" width="54.6640625" style="263" customWidth="1"/>
    <col min="5381" max="5381" width="5.1640625" style="263" customWidth="1"/>
    <col min="5382" max="5382" width="15.33203125" style="263" customWidth="1"/>
    <col min="5383" max="5383" width="12.83203125" style="263" customWidth="1"/>
    <col min="5384" max="5384" width="12.33203125" style="263" customWidth="1"/>
    <col min="5385" max="5632" width="10.5" style="263"/>
    <col min="5633" max="5633" width="6.33203125" style="263" customWidth="1"/>
    <col min="5634" max="5634" width="7.6640625" style="263" customWidth="1"/>
    <col min="5635" max="5635" width="12.5" style="263" customWidth="1"/>
    <col min="5636" max="5636" width="54.6640625" style="263" customWidth="1"/>
    <col min="5637" max="5637" width="5.1640625" style="263" customWidth="1"/>
    <col min="5638" max="5638" width="15.33203125" style="263" customWidth="1"/>
    <col min="5639" max="5639" width="12.83203125" style="263" customWidth="1"/>
    <col min="5640" max="5640" width="12.33203125" style="263" customWidth="1"/>
    <col min="5641" max="5888" width="10.5" style="263"/>
    <col min="5889" max="5889" width="6.33203125" style="263" customWidth="1"/>
    <col min="5890" max="5890" width="7.6640625" style="263" customWidth="1"/>
    <col min="5891" max="5891" width="12.5" style="263" customWidth="1"/>
    <col min="5892" max="5892" width="54.6640625" style="263" customWidth="1"/>
    <col min="5893" max="5893" width="5.1640625" style="263" customWidth="1"/>
    <col min="5894" max="5894" width="15.33203125" style="263" customWidth="1"/>
    <col min="5895" max="5895" width="12.83203125" style="263" customWidth="1"/>
    <col min="5896" max="5896" width="12.33203125" style="263" customWidth="1"/>
    <col min="5897" max="6144" width="10.5" style="263"/>
    <col min="6145" max="6145" width="6.33203125" style="263" customWidth="1"/>
    <col min="6146" max="6146" width="7.6640625" style="263" customWidth="1"/>
    <col min="6147" max="6147" width="12.5" style="263" customWidth="1"/>
    <col min="6148" max="6148" width="54.6640625" style="263" customWidth="1"/>
    <col min="6149" max="6149" width="5.1640625" style="263" customWidth="1"/>
    <col min="6150" max="6150" width="15.33203125" style="263" customWidth="1"/>
    <col min="6151" max="6151" width="12.83203125" style="263" customWidth="1"/>
    <col min="6152" max="6152" width="12.33203125" style="263" customWidth="1"/>
    <col min="6153" max="6400" width="10.5" style="263"/>
    <col min="6401" max="6401" width="6.33203125" style="263" customWidth="1"/>
    <col min="6402" max="6402" width="7.6640625" style="263" customWidth="1"/>
    <col min="6403" max="6403" width="12.5" style="263" customWidth="1"/>
    <col min="6404" max="6404" width="54.6640625" style="263" customWidth="1"/>
    <col min="6405" max="6405" width="5.1640625" style="263" customWidth="1"/>
    <col min="6406" max="6406" width="15.33203125" style="263" customWidth="1"/>
    <col min="6407" max="6407" width="12.83203125" style="263" customWidth="1"/>
    <col min="6408" max="6408" width="12.33203125" style="263" customWidth="1"/>
    <col min="6409" max="6656" width="10.5" style="263"/>
    <col min="6657" max="6657" width="6.33203125" style="263" customWidth="1"/>
    <col min="6658" max="6658" width="7.6640625" style="263" customWidth="1"/>
    <col min="6659" max="6659" width="12.5" style="263" customWidth="1"/>
    <col min="6660" max="6660" width="54.6640625" style="263" customWidth="1"/>
    <col min="6661" max="6661" width="5.1640625" style="263" customWidth="1"/>
    <col min="6662" max="6662" width="15.33203125" style="263" customWidth="1"/>
    <col min="6663" max="6663" width="12.83203125" style="263" customWidth="1"/>
    <col min="6664" max="6664" width="12.33203125" style="263" customWidth="1"/>
    <col min="6665" max="6912" width="10.5" style="263"/>
    <col min="6913" max="6913" width="6.33203125" style="263" customWidth="1"/>
    <col min="6914" max="6914" width="7.6640625" style="263" customWidth="1"/>
    <col min="6915" max="6915" width="12.5" style="263" customWidth="1"/>
    <col min="6916" max="6916" width="54.6640625" style="263" customWidth="1"/>
    <col min="6917" max="6917" width="5.1640625" style="263" customWidth="1"/>
    <col min="6918" max="6918" width="15.33203125" style="263" customWidth="1"/>
    <col min="6919" max="6919" width="12.83203125" style="263" customWidth="1"/>
    <col min="6920" max="6920" width="12.33203125" style="263" customWidth="1"/>
    <col min="6921" max="7168" width="10.5" style="263"/>
    <col min="7169" max="7169" width="6.33203125" style="263" customWidth="1"/>
    <col min="7170" max="7170" width="7.6640625" style="263" customWidth="1"/>
    <col min="7171" max="7171" width="12.5" style="263" customWidth="1"/>
    <col min="7172" max="7172" width="54.6640625" style="263" customWidth="1"/>
    <col min="7173" max="7173" width="5.1640625" style="263" customWidth="1"/>
    <col min="7174" max="7174" width="15.33203125" style="263" customWidth="1"/>
    <col min="7175" max="7175" width="12.83203125" style="263" customWidth="1"/>
    <col min="7176" max="7176" width="12.33203125" style="263" customWidth="1"/>
    <col min="7177" max="7424" width="10.5" style="263"/>
    <col min="7425" max="7425" width="6.33203125" style="263" customWidth="1"/>
    <col min="7426" max="7426" width="7.6640625" style="263" customWidth="1"/>
    <col min="7427" max="7427" width="12.5" style="263" customWidth="1"/>
    <col min="7428" max="7428" width="54.6640625" style="263" customWidth="1"/>
    <col min="7429" max="7429" width="5.1640625" style="263" customWidth="1"/>
    <col min="7430" max="7430" width="15.33203125" style="263" customWidth="1"/>
    <col min="7431" max="7431" width="12.83203125" style="263" customWidth="1"/>
    <col min="7432" max="7432" width="12.33203125" style="263" customWidth="1"/>
    <col min="7433" max="7680" width="10.5" style="263"/>
    <col min="7681" max="7681" width="6.33203125" style="263" customWidth="1"/>
    <col min="7682" max="7682" width="7.6640625" style="263" customWidth="1"/>
    <col min="7683" max="7683" width="12.5" style="263" customWidth="1"/>
    <col min="7684" max="7684" width="54.6640625" style="263" customWidth="1"/>
    <col min="7685" max="7685" width="5.1640625" style="263" customWidth="1"/>
    <col min="7686" max="7686" width="15.33203125" style="263" customWidth="1"/>
    <col min="7687" max="7687" width="12.83203125" style="263" customWidth="1"/>
    <col min="7688" max="7688" width="12.33203125" style="263" customWidth="1"/>
    <col min="7689" max="7936" width="10.5" style="263"/>
    <col min="7937" max="7937" width="6.33203125" style="263" customWidth="1"/>
    <col min="7938" max="7938" width="7.6640625" style="263" customWidth="1"/>
    <col min="7939" max="7939" width="12.5" style="263" customWidth="1"/>
    <col min="7940" max="7940" width="54.6640625" style="263" customWidth="1"/>
    <col min="7941" max="7941" width="5.1640625" style="263" customWidth="1"/>
    <col min="7942" max="7942" width="15.33203125" style="263" customWidth="1"/>
    <col min="7943" max="7943" width="12.83203125" style="263" customWidth="1"/>
    <col min="7944" max="7944" width="12.33203125" style="263" customWidth="1"/>
    <col min="7945" max="8192" width="10.5" style="263"/>
    <col min="8193" max="8193" width="6.33203125" style="263" customWidth="1"/>
    <col min="8194" max="8194" width="7.6640625" style="263" customWidth="1"/>
    <col min="8195" max="8195" width="12.5" style="263" customWidth="1"/>
    <col min="8196" max="8196" width="54.6640625" style="263" customWidth="1"/>
    <col min="8197" max="8197" width="5.1640625" style="263" customWidth="1"/>
    <col min="8198" max="8198" width="15.33203125" style="263" customWidth="1"/>
    <col min="8199" max="8199" width="12.83203125" style="263" customWidth="1"/>
    <col min="8200" max="8200" width="12.33203125" style="263" customWidth="1"/>
    <col min="8201" max="8448" width="10.5" style="263"/>
    <col min="8449" max="8449" width="6.33203125" style="263" customWidth="1"/>
    <col min="8450" max="8450" width="7.6640625" style="263" customWidth="1"/>
    <col min="8451" max="8451" width="12.5" style="263" customWidth="1"/>
    <col min="8452" max="8452" width="54.6640625" style="263" customWidth="1"/>
    <col min="8453" max="8453" width="5.1640625" style="263" customWidth="1"/>
    <col min="8454" max="8454" width="15.33203125" style="263" customWidth="1"/>
    <col min="8455" max="8455" width="12.83203125" style="263" customWidth="1"/>
    <col min="8456" max="8456" width="12.33203125" style="263" customWidth="1"/>
    <col min="8457" max="8704" width="10.5" style="263"/>
    <col min="8705" max="8705" width="6.33203125" style="263" customWidth="1"/>
    <col min="8706" max="8706" width="7.6640625" style="263" customWidth="1"/>
    <col min="8707" max="8707" width="12.5" style="263" customWidth="1"/>
    <col min="8708" max="8708" width="54.6640625" style="263" customWidth="1"/>
    <col min="8709" max="8709" width="5.1640625" style="263" customWidth="1"/>
    <col min="8710" max="8710" width="15.33203125" style="263" customWidth="1"/>
    <col min="8711" max="8711" width="12.83203125" style="263" customWidth="1"/>
    <col min="8712" max="8712" width="12.33203125" style="263" customWidth="1"/>
    <col min="8713" max="8960" width="10.5" style="263"/>
    <col min="8961" max="8961" width="6.33203125" style="263" customWidth="1"/>
    <col min="8962" max="8962" width="7.6640625" style="263" customWidth="1"/>
    <col min="8963" max="8963" width="12.5" style="263" customWidth="1"/>
    <col min="8964" max="8964" width="54.6640625" style="263" customWidth="1"/>
    <col min="8965" max="8965" width="5.1640625" style="263" customWidth="1"/>
    <col min="8966" max="8966" width="15.33203125" style="263" customWidth="1"/>
    <col min="8967" max="8967" width="12.83203125" style="263" customWidth="1"/>
    <col min="8968" max="8968" width="12.33203125" style="263" customWidth="1"/>
    <col min="8969" max="9216" width="10.5" style="263"/>
    <col min="9217" max="9217" width="6.33203125" style="263" customWidth="1"/>
    <col min="9218" max="9218" width="7.6640625" style="263" customWidth="1"/>
    <col min="9219" max="9219" width="12.5" style="263" customWidth="1"/>
    <col min="9220" max="9220" width="54.6640625" style="263" customWidth="1"/>
    <col min="9221" max="9221" width="5.1640625" style="263" customWidth="1"/>
    <col min="9222" max="9222" width="15.33203125" style="263" customWidth="1"/>
    <col min="9223" max="9223" width="12.83203125" style="263" customWidth="1"/>
    <col min="9224" max="9224" width="12.33203125" style="263" customWidth="1"/>
    <col min="9225" max="9472" width="10.5" style="263"/>
    <col min="9473" max="9473" width="6.33203125" style="263" customWidth="1"/>
    <col min="9474" max="9474" width="7.6640625" style="263" customWidth="1"/>
    <col min="9475" max="9475" width="12.5" style="263" customWidth="1"/>
    <col min="9476" max="9476" width="54.6640625" style="263" customWidth="1"/>
    <col min="9477" max="9477" width="5.1640625" style="263" customWidth="1"/>
    <col min="9478" max="9478" width="15.33203125" style="263" customWidth="1"/>
    <col min="9479" max="9479" width="12.83203125" style="263" customWidth="1"/>
    <col min="9480" max="9480" width="12.33203125" style="263" customWidth="1"/>
    <col min="9481" max="9728" width="10.5" style="263"/>
    <col min="9729" max="9729" width="6.33203125" style="263" customWidth="1"/>
    <col min="9730" max="9730" width="7.6640625" style="263" customWidth="1"/>
    <col min="9731" max="9731" width="12.5" style="263" customWidth="1"/>
    <col min="9732" max="9732" width="54.6640625" style="263" customWidth="1"/>
    <col min="9733" max="9733" width="5.1640625" style="263" customWidth="1"/>
    <col min="9734" max="9734" width="15.33203125" style="263" customWidth="1"/>
    <col min="9735" max="9735" width="12.83203125" style="263" customWidth="1"/>
    <col min="9736" max="9736" width="12.33203125" style="263" customWidth="1"/>
    <col min="9737" max="9984" width="10.5" style="263"/>
    <col min="9985" max="9985" width="6.33203125" style="263" customWidth="1"/>
    <col min="9986" max="9986" width="7.6640625" style="263" customWidth="1"/>
    <col min="9987" max="9987" width="12.5" style="263" customWidth="1"/>
    <col min="9988" max="9988" width="54.6640625" style="263" customWidth="1"/>
    <col min="9989" max="9989" width="5.1640625" style="263" customWidth="1"/>
    <col min="9990" max="9990" width="15.33203125" style="263" customWidth="1"/>
    <col min="9991" max="9991" width="12.83203125" style="263" customWidth="1"/>
    <col min="9992" max="9992" width="12.33203125" style="263" customWidth="1"/>
    <col min="9993" max="10240" width="10.5" style="263"/>
    <col min="10241" max="10241" width="6.33203125" style="263" customWidth="1"/>
    <col min="10242" max="10242" width="7.6640625" style="263" customWidth="1"/>
    <col min="10243" max="10243" width="12.5" style="263" customWidth="1"/>
    <col min="10244" max="10244" width="54.6640625" style="263" customWidth="1"/>
    <col min="10245" max="10245" width="5.1640625" style="263" customWidth="1"/>
    <col min="10246" max="10246" width="15.33203125" style="263" customWidth="1"/>
    <col min="10247" max="10247" width="12.83203125" style="263" customWidth="1"/>
    <col min="10248" max="10248" width="12.33203125" style="263" customWidth="1"/>
    <col min="10249" max="10496" width="10.5" style="263"/>
    <col min="10497" max="10497" width="6.33203125" style="263" customWidth="1"/>
    <col min="10498" max="10498" width="7.6640625" style="263" customWidth="1"/>
    <col min="10499" max="10499" width="12.5" style="263" customWidth="1"/>
    <col min="10500" max="10500" width="54.6640625" style="263" customWidth="1"/>
    <col min="10501" max="10501" width="5.1640625" style="263" customWidth="1"/>
    <col min="10502" max="10502" width="15.33203125" style="263" customWidth="1"/>
    <col min="10503" max="10503" width="12.83203125" style="263" customWidth="1"/>
    <col min="10504" max="10504" width="12.33203125" style="263" customWidth="1"/>
    <col min="10505" max="10752" width="10.5" style="263"/>
    <col min="10753" max="10753" width="6.33203125" style="263" customWidth="1"/>
    <col min="10754" max="10754" width="7.6640625" style="263" customWidth="1"/>
    <col min="10755" max="10755" width="12.5" style="263" customWidth="1"/>
    <col min="10756" max="10756" width="54.6640625" style="263" customWidth="1"/>
    <col min="10757" max="10757" width="5.1640625" style="263" customWidth="1"/>
    <col min="10758" max="10758" width="15.33203125" style="263" customWidth="1"/>
    <col min="10759" max="10759" width="12.83203125" style="263" customWidth="1"/>
    <col min="10760" max="10760" width="12.33203125" style="263" customWidth="1"/>
    <col min="10761" max="11008" width="10.5" style="263"/>
    <col min="11009" max="11009" width="6.33203125" style="263" customWidth="1"/>
    <col min="11010" max="11010" width="7.6640625" style="263" customWidth="1"/>
    <col min="11011" max="11011" width="12.5" style="263" customWidth="1"/>
    <col min="11012" max="11012" width="54.6640625" style="263" customWidth="1"/>
    <col min="11013" max="11013" width="5.1640625" style="263" customWidth="1"/>
    <col min="11014" max="11014" width="15.33203125" style="263" customWidth="1"/>
    <col min="11015" max="11015" width="12.83203125" style="263" customWidth="1"/>
    <col min="11016" max="11016" width="12.33203125" style="263" customWidth="1"/>
    <col min="11017" max="11264" width="10.5" style="263"/>
    <col min="11265" max="11265" width="6.33203125" style="263" customWidth="1"/>
    <col min="11266" max="11266" width="7.6640625" style="263" customWidth="1"/>
    <col min="11267" max="11267" width="12.5" style="263" customWidth="1"/>
    <col min="11268" max="11268" width="54.6640625" style="263" customWidth="1"/>
    <col min="11269" max="11269" width="5.1640625" style="263" customWidth="1"/>
    <col min="11270" max="11270" width="15.33203125" style="263" customWidth="1"/>
    <col min="11271" max="11271" width="12.83203125" style="263" customWidth="1"/>
    <col min="11272" max="11272" width="12.33203125" style="263" customWidth="1"/>
    <col min="11273" max="11520" width="10.5" style="263"/>
    <col min="11521" max="11521" width="6.33203125" style="263" customWidth="1"/>
    <col min="11522" max="11522" width="7.6640625" style="263" customWidth="1"/>
    <col min="11523" max="11523" width="12.5" style="263" customWidth="1"/>
    <col min="11524" max="11524" width="54.6640625" style="263" customWidth="1"/>
    <col min="11525" max="11525" width="5.1640625" style="263" customWidth="1"/>
    <col min="11526" max="11526" width="15.33203125" style="263" customWidth="1"/>
    <col min="11527" max="11527" width="12.83203125" style="263" customWidth="1"/>
    <col min="11528" max="11528" width="12.33203125" style="263" customWidth="1"/>
    <col min="11529" max="11776" width="10.5" style="263"/>
    <col min="11777" max="11777" width="6.33203125" style="263" customWidth="1"/>
    <col min="11778" max="11778" width="7.6640625" style="263" customWidth="1"/>
    <col min="11779" max="11779" width="12.5" style="263" customWidth="1"/>
    <col min="11780" max="11780" width="54.6640625" style="263" customWidth="1"/>
    <col min="11781" max="11781" width="5.1640625" style="263" customWidth="1"/>
    <col min="11782" max="11782" width="15.33203125" style="263" customWidth="1"/>
    <col min="11783" max="11783" width="12.83203125" style="263" customWidth="1"/>
    <col min="11784" max="11784" width="12.33203125" style="263" customWidth="1"/>
    <col min="11785" max="12032" width="10.5" style="263"/>
    <col min="12033" max="12033" width="6.33203125" style="263" customWidth="1"/>
    <col min="12034" max="12034" width="7.6640625" style="263" customWidth="1"/>
    <col min="12035" max="12035" width="12.5" style="263" customWidth="1"/>
    <col min="12036" max="12036" width="54.6640625" style="263" customWidth="1"/>
    <col min="12037" max="12037" width="5.1640625" style="263" customWidth="1"/>
    <col min="12038" max="12038" width="15.33203125" style="263" customWidth="1"/>
    <col min="12039" max="12039" width="12.83203125" style="263" customWidth="1"/>
    <col min="12040" max="12040" width="12.33203125" style="263" customWidth="1"/>
    <col min="12041" max="12288" width="10.5" style="263"/>
    <col min="12289" max="12289" width="6.33203125" style="263" customWidth="1"/>
    <col min="12290" max="12290" width="7.6640625" style="263" customWidth="1"/>
    <col min="12291" max="12291" width="12.5" style="263" customWidth="1"/>
    <col min="12292" max="12292" width="54.6640625" style="263" customWidth="1"/>
    <col min="12293" max="12293" width="5.1640625" style="263" customWidth="1"/>
    <col min="12294" max="12294" width="15.33203125" style="263" customWidth="1"/>
    <col min="12295" max="12295" width="12.83203125" style="263" customWidth="1"/>
    <col min="12296" max="12296" width="12.33203125" style="263" customWidth="1"/>
    <col min="12297" max="12544" width="10.5" style="263"/>
    <col min="12545" max="12545" width="6.33203125" style="263" customWidth="1"/>
    <col min="12546" max="12546" width="7.6640625" style="263" customWidth="1"/>
    <col min="12547" max="12547" width="12.5" style="263" customWidth="1"/>
    <col min="12548" max="12548" width="54.6640625" style="263" customWidth="1"/>
    <col min="12549" max="12549" width="5.1640625" style="263" customWidth="1"/>
    <col min="12550" max="12550" width="15.33203125" style="263" customWidth="1"/>
    <col min="12551" max="12551" width="12.83203125" style="263" customWidth="1"/>
    <col min="12552" max="12552" width="12.33203125" style="263" customWidth="1"/>
    <col min="12553" max="12800" width="10.5" style="263"/>
    <col min="12801" max="12801" width="6.33203125" style="263" customWidth="1"/>
    <col min="12802" max="12802" width="7.6640625" style="263" customWidth="1"/>
    <col min="12803" max="12803" width="12.5" style="263" customWidth="1"/>
    <col min="12804" max="12804" width="54.6640625" style="263" customWidth="1"/>
    <col min="12805" max="12805" width="5.1640625" style="263" customWidth="1"/>
    <col min="12806" max="12806" width="15.33203125" style="263" customWidth="1"/>
    <col min="12807" max="12807" width="12.83203125" style="263" customWidth="1"/>
    <col min="12808" max="12808" width="12.33203125" style="263" customWidth="1"/>
    <col min="12809" max="13056" width="10.5" style="263"/>
    <col min="13057" max="13057" width="6.33203125" style="263" customWidth="1"/>
    <col min="13058" max="13058" width="7.6640625" style="263" customWidth="1"/>
    <col min="13059" max="13059" width="12.5" style="263" customWidth="1"/>
    <col min="13060" max="13060" width="54.6640625" style="263" customWidth="1"/>
    <col min="13061" max="13061" width="5.1640625" style="263" customWidth="1"/>
    <col min="13062" max="13062" width="15.33203125" style="263" customWidth="1"/>
    <col min="13063" max="13063" width="12.83203125" style="263" customWidth="1"/>
    <col min="13064" max="13064" width="12.33203125" style="263" customWidth="1"/>
    <col min="13065" max="13312" width="10.5" style="263"/>
    <col min="13313" max="13313" width="6.33203125" style="263" customWidth="1"/>
    <col min="13314" max="13314" width="7.6640625" style="263" customWidth="1"/>
    <col min="13315" max="13315" width="12.5" style="263" customWidth="1"/>
    <col min="13316" max="13316" width="54.6640625" style="263" customWidth="1"/>
    <col min="13317" max="13317" width="5.1640625" style="263" customWidth="1"/>
    <col min="13318" max="13318" width="15.33203125" style="263" customWidth="1"/>
    <col min="13319" max="13319" width="12.83203125" style="263" customWidth="1"/>
    <col min="13320" max="13320" width="12.33203125" style="263" customWidth="1"/>
    <col min="13321" max="13568" width="10.5" style="263"/>
    <col min="13569" max="13569" width="6.33203125" style="263" customWidth="1"/>
    <col min="13570" max="13570" width="7.6640625" style="263" customWidth="1"/>
    <col min="13571" max="13571" width="12.5" style="263" customWidth="1"/>
    <col min="13572" max="13572" width="54.6640625" style="263" customWidth="1"/>
    <col min="13573" max="13573" width="5.1640625" style="263" customWidth="1"/>
    <col min="13574" max="13574" width="15.33203125" style="263" customWidth="1"/>
    <col min="13575" max="13575" width="12.83203125" style="263" customWidth="1"/>
    <col min="13576" max="13576" width="12.33203125" style="263" customWidth="1"/>
    <col min="13577" max="13824" width="10.5" style="263"/>
    <col min="13825" max="13825" width="6.33203125" style="263" customWidth="1"/>
    <col min="13826" max="13826" width="7.6640625" style="263" customWidth="1"/>
    <col min="13827" max="13827" width="12.5" style="263" customWidth="1"/>
    <col min="13828" max="13828" width="54.6640625" style="263" customWidth="1"/>
    <col min="13829" max="13829" width="5.1640625" style="263" customWidth="1"/>
    <col min="13830" max="13830" width="15.33203125" style="263" customWidth="1"/>
    <col min="13831" max="13831" width="12.83203125" style="263" customWidth="1"/>
    <col min="13832" max="13832" width="12.33203125" style="263" customWidth="1"/>
    <col min="13833" max="14080" width="10.5" style="263"/>
    <col min="14081" max="14081" width="6.33203125" style="263" customWidth="1"/>
    <col min="14082" max="14082" width="7.6640625" style="263" customWidth="1"/>
    <col min="14083" max="14083" width="12.5" style="263" customWidth="1"/>
    <col min="14084" max="14084" width="54.6640625" style="263" customWidth="1"/>
    <col min="14085" max="14085" width="5.1640625" style="263" customWidth="1"/>
    <col min="14086" max="14086" width="15.33203125" style="263" customWidth="1"/>
    <col min="14087" max="14087" width="12.83203125" style="263" customWidth="1"/>
    <col min="14088" max="14088" width="12.33203125" style="263" customWidth="1"/>
    <col min="14089" max="14336" width="10.5" style="263"/>
    <col min="14337" max="14337" width="6.33203125" style="263" customWidth="1"/>
    <col min="14338" max="14338" width="7.6640625" style="263" customWidth="1"/>
    <col min="14339" max="14339" width="12.5" style="263" customWidth="1"/>
    <col min="14340" max="14340" width="54.6640625" style="263" customWidth="1"/>
    <col min="14341" max="14341" width="5.1640625" style="263" customWidth="1"/>
    <col min="14342" max="14342" width="15.33203125" style="263" customWidth="1"/>
    <col min="14343" max="14343" width="12.83203125" style="263" customWidth="1"/>
    <col min="14344" max="14344" width="12.33203125" style="263" customWidth="1"/>
    <col min="14345" max="14592" width="10.5" style="263"/>
    <col min="14593" max="14593" width="6.33203125" style="263" customWidth="1"/>
    <col min="14594" max="14594" width="7.6640625" style="263" customWidth="1"/>
    <col min="14595" max="14595" width="12.5" style="263" customWidth="1"/>
    <col min="14596" max="14596" width="54.6640625" style="263" customWidth="1"/>
    <col min="14597" max="14597" width="5.1640625" style="263" customWidth="1"/>
    <col min="14598" max="14598" width="15.33203125" style="263" customWidth="1"/>
    <col min="14599" max="14599" width="12.83203125" style="263" customWidth="1"/>
    <col min="14600" max="14600" width="12.33203125" style="263" customWidth="1"/>
    <col min="14601" max="14848" width="10.5" style="263"/>
    <col min="14849" max="14849" width="6.33203125" style="263" customWidth="1"/>
    <col min="14850" max="14850" width="7.6640625" style="263" customWidth="1"/>
    <col min="14851" max="14851" width="12.5" style="263" customWidth="1"/>
    <col min="14852" max="14852" width="54.6640625" style="263" customWidth="1"/>
    <col min="14853" max="14853" width="5.1640625" style="263" customWidth="1"/>
    <col min="14854" max="14854" width="15.33203125" style="263" customWidth="1"/>
    <col min="14855" max="14855" width="12.83203125" style="263" customWidth="1"/>
    <col min="14856" max="14856" width="12.33203125" style="263" customWidth="1"/>
    <col min="14857" max="15104" width="10.5" style="263"/>
    <col min="15105" max="15105" width="6.33203125" style="263" customWidth="1"/>
    <col min="15106" max="15106" width="7.6640625" style="263" customWidth="1"/>
    <col min="15107" max="15107" width="12.5" style="263" customWidth="1"/>
    <col min="15108" max="15108" width="54.6640625" style="263" customWidth="1"/>
    <col min="15109" max="15109" width="5.1640625" style="263" customWidth="1"/>
    <col min="15110" max="15110" width="15.33203125" style="263" customWidth="1"/>
    <col min="15111" max="15111" width="12.83203125" style="263" customWidth="1"/>
    <col min="15112" max="15112" width="12.33203125" style="263" customWidth="1"/>
    <col min="15113" max="15360" width="10.5" style="263"/>
    <col min="15361" max="15361" width="6.33203125" style="263" customWidth="1"/>
    <col min="15362" max="15362" width="7.6640625" style="263" customWidth="1"/>
    <col min="15363" max="15363" width="12.5" style="263" customWidth="1"/>
    <col min="15364" max="15364" width="54.6640625" style="263" customWidth="1"/>
    <col min="15365" max="15365" width="5.1640625" style="263" customWidth="1"/>
    <col min="15366" max="15366" width="15.33203125" style="263" customWidth="1"/>
    <col min="15367" max="15367" width="12.83203125" style="263" customWidth="1"/>
    <col min="15368" max="15368" width="12.33203125" style="263" customWidth="1"/>
    <col min="15369" max="15616" width="10.5" style="263"/>
    <col min="15617" max="15617" width="6.33203125" style="263" customWidth="1"/>
    <col min="15618" max="15618" width="7.6640625" style="263" customWidth="1"/>
    <col min="15619" max="15619" width="12.5" style="263" customWidth="1"/>
    <col min="15620" max="15620" width="54.6640625" style="263" customWidth="1"/>
    <col min="15621" max="15621" width="5.1640625" style="263" customWidth="1"/>
    <col min="15622" max="15622" width="15.33203125" style="263" customWidth="1"/>
    <col min="15623" max="15623" width="12.83203125" style="263" customWidth="1"/>
    <col min="15624" max="15624" width="12.33203125" style="263" customWidth="1"/>
    <col min="15625" max="15872" width="10.5" style="263"/>
    <col min="15873" max="15873" width="6.33203125" style="263" customWidth="1"/>
    <col min="15874" max="15874" width="7.6640625" style="263" customWidth="1"/>
    <col min="15875" max="15875" width="12.5" style="263" customWidth="1"/>
    <col min="15876" max="15876" width="54.6640625" style="263" customWidth="1"/>
    <col min="15877" max="15877" width="5.1640625" style="263" customWidth="1"/>
    <col min="15878" max="15878" width="15.33203125" style="263" customWidth="1"/>
    <col min="15879" max="15879" width="12.83203125" style="263" customWidth="1"/>
    <col min="15880" max="15880" width="12.33203125" style="263" customWidth="1"/>
    <col min="15881" max="16128" width="10.5" style="263"/>
    <col min="16129" max="16129" width="6.33203125" style="263" customWidth="1"/>
    <col min="16130" max="16130" width="7.6640625" style="263" customWidth="1"/>
    <col min="16131" max="16131" width="12.5" style="263" customWidth="1"/>
    <col min="16132" max="16132" width="54.6640625" style="263" customWidth="1"/>
    <col min="16133" max="16133" width="5.1640625" style="263" customWidth="1"/>
    <col min="16134" max="16134" width="15.33203125" style="263" customWidth="1"/>
    <col min="16135" max="16135" width="12.83203125" style="263" customWidth="1"/>
    <col min="16136" max="16136" width="12.33203125" style="263" customWidth="1"/>
    <col min="16137" max="16384" width="10.5" style="263"/>
  </cols>
  <sheetData>
    <row r="1" spans="1:8" s="220" customFormat="1" ht="19.5" customHeight="1">
      <c r="A1" s="429" t="s">
        <v>712</v>
      </c>
      <c r="B1" s="400"/>
      <c r="C1" s="400"/>
      <c r="D1" s="400"/>
      <c r="E1" s="401"/>
      <c r="F1" s="219"/>
      <c r="G1" s="400"/>
      <c r="H1" s="400"/>
    </row>
    <row r="2" spans="1:8" s="220" customFormat="1" ht="12.75" customHeight="1">
      <c r="A2" s="397" t="s">
        <v>1082</v>
      </c>
      <c r="B2" s="398"/>
      <c r="C2" s="398"/>
      <c r="D2" s="398"/>
      <c r="E2" s="399"/>
      <c r="F2" s="219"/>
      <c r="G2" s="400"/>
      <c r="H2" s="400"/>
    </row>
    <row r="3" spans="1:8" s="220" customFormat="1" ht="12.75" customHeight="1">
      <c r="A3" s="397" t="s">
        <v>1083</v>
      </c>
      <c r="B3" s="398"/>
      <c r="C3" s="398"/>
      <c r="D3" s="398"/>
      <c r="E3" s="401"/>
      <c r="F3" s="219"/>
      <c r="G3" s="400"/>
      <c r="H3" s="400"/>
    </row>
    <row r="4" spans="1:8" s="220" customFormat="1" ht="12.75" customHeight="1">
      <c r="A4" s="402"/>
      <c r="B4" s="402"/>
      <c r="C4" s="397"/>
      <c r="D4" s="398"/>
      <c r="E4" s="401"/>
      <c r="F4" s="219"/>
      <c r="G4" s="400"/>
      <c r="H4" s="400"/>
    </row>
    <row r="5" spans="1:8" s="220" customFormat="1" ht="12.75" customHeight="1">
      <c r="A5" s="398" t="s">
        <v>715</v>
      </c>
      <c r="B5" s="398"/>
      <c r="C5" s="398"/>
      <c r="D5" s="398"/>
      <c r="E5" s="401"/>
      <c r="F5" s="219"/>
      <c r="G5" s="400"/>
      <c r="H5" s="398"/>
    </row>
    <row r="6" spans="1:8" s="220" customFormat="1" ht="6" customHeight="1" thickBot="1">
      <c r="A6" s="400"/>
      <c r="B6" s="400"/>
      <c r="C6" s="400"/>
      <c r="D6" s="400"/>
      <c r="E6" s="401"/>
      <c r="F6" s="219"/>
      <c r="G6" s="400"/>
      <c r="H6" s="400"/>
    </row>
    <row r="7" spans="1:8" s="220" customFormat="1" ht="34.5" customHeight="1" thickBot="1">
      <c r="A7" s="403" t="s">
        <v>716</v>
      </c>
      <c r="B7" s="404" t="s">
        <v>717</v>
      </c>
      <c r="C7" s="404" t="s">
        <v>718</v>
      </c>
      <c r="D7" s="404" t="s">
        <v>54</v>
      </c>
      <c r="E7" s="404" t="s">
        <v>107</v>
      </c>
      <c r="F7" s="221" t="s">
        <v>719</v>
      </c>
      <c r="G7" s="404" t="s">
        <v>720</v>
      </c>
      <c r="H7" s="404" t="s">
        <v>721</v>
      </c>
    </row>
    <row r="8" spans="1:8" s="220" customFormat="1" ht="13.5" customHeight="1" thickBot="1">
      <c r="A8" s="405" t="s">
        <v>80</v>
      </c>
      <c r="B8" s="406" t="s">
        <v>126</v>
      </c>
      <c r="C8" s="406" t="s">
        <v>131</v>
      </c>
      <c r="D8" s="406" t="s">
        <v>125</v>
      </c>
      <c r="E8" s="406" t="s">
        <v>136</v>
      </c>
      <c r="F8" s="221" t="s">
        <v>140</v>
      </c>
      <c r="G8" s="406" t="s">
        <v>144</v>
      </c>
      <c r="H8" s="406" t="s">
        <v>148</v>
      </c>
    </row>
    <row r="9" spans="1:8" s="220" customFormat="1" ht="4.5" customHeight="1">
      <c r="A9" s="400"/>
      <c r="B9" s="400"/>
      <c r="C9" s="400"/>
      <c r="D9" s="400"/>
      <c r="E9" s="401"/>
      <c r="F9" s="219"/>
      <c r="G9" s="400"/>
      <c r="H9" s="400"/>
    </row>
    <row r="10" spans="1:8" s="220" customFormat="1" ht="14.25" customHeight="1">
      <c r="A10" s="222"/>
      <c r="B10" s="223"/>
      <c r="C10" s="223" t="s">
        <v>117</v>
      </c>
      <c r="D10" s="223" t="s">
        <v>722</v>
      </c>
      <c r="E10" s="224"/>
      <c r="F10" s="225"/>
      <c r="G10" s="225"/>
      <c r="H10" s="225"/>
    </row>
    <row r="11" spans="1:8" s="220" customFormat="1" ht="21" customHeight="1">
      <c r="A11" s="226"/>
      <c r="B11" s="227"/>
      <c r="C11" s="227" t="s">
        <v>80</v>
      </c>
      <c r="D11" s="227" t="s">
        <v>723</v>
      </c>
      <c r="E11" s="228"/>
      <c r="F11" s="229"/>
      <c r="G11" s="229"/>
      <c r="H11" s="229"/>
    </row>
    <row r="12" spans="1:8" s="237" customFormat="1" ht="24" customHeight="1">
      <c r="A12" s="234">
        <v>1</v>
      </c>
      <c r="B12" s="235" t="s">
        <v>724</v>
      </c>
      <c r="C12" s="311" t="s">
        <v>1084</v>
      </c>
      <c r="D12" s="311" t="s">
        <v>1085</v>
      </c>
      <c r="E12" s="312" t="s">
        <v>124</v>
      </c>
      <c r="F12" s="313">
        <v>40</v>
      </c>
      <c r="G12" s="236"/>
      <c r="H12" s="236"/>
    </row>
    <row r="13" spans="1:8" s="237" customFormat="1" ht="24" customHeight="1">
      <c r="A13" s="234">
        <v>2</v>
      </c>
      <c r="B13" s="235" t="s">
        <v>724</v>
      </c>
      <c r="C13" s="311" t="s">
        <v>725</v>
      </c>
      <c r="D13" s="311" t="s">
        <v>726</v>
      </c>
      <c r="E13" s="312" t="s">
        <v>124</v>
      </c>
      <c r="F13" s="313">
        <v>198</v>
      </c>
      <c r="G13" s="236"/>
      <c r="H13" s="236"/>
    </row>
    <row r="14" spans="1:8" s="237" customFormat="1" ht="24" customHeight="1">
      <c r="A14" s="234">
        <v>3</v>
      </c>
      <c r="B14" s="235" t="s">
        <v>724</v>
      </c>
      <c r="C14" s="311" t="s">
        <v>729</v>
      </c>
      <c r="D14" s="311" t="s">
        <v>730</v>
      </c>
      <c r="E14" s="312" t="s">
        <v>124</v>
      </c>
      <c r="F14" s="313">
        <v>250</v>
      </c>
      <c r="G14" s="236"/>
      <c r="H14" s="236"/>
    </row>
    <row r="15" spans="1:8" s="237" customFormat="1" ht="13.5" customHeight="1">
      <c r="A15" s="238"/>
      <c r="B15" s="239"/>
      <c r="C15" s="314"/>
      <c r="D15" s="314" t="s">
        <v>1086</v>
      </c>
      <c r="E15" s="315"/>
      <c r="F15" s="316">
        <v>250</v>
      </c>
      <c r="G15" s="240"/>
      <c r="H15" s="240"/>
    </row>
    <row r="16" spans="1:8" s="237" customFormat="1" ht="24" customHeight="1">
      <c r="A16" s="234">
        <v>4</v>
      </c>
      <c r="B16" s="235" t="s">
        <v>724</v>
      </c>
      <c r="C16" s="311" t="s">
        <v>732</v>
      </c>
      <c r="D16" s="311" t="s">
        <v>733</v>
      </c>
      <c r="E16" s="312" t="s">
        <v>124</v>
      </c>
      <c r="F16" s="313">
        <v>210</v>
      </c>
      <c r="G16" s="236"/>
      <c r="H16" s="236"/>
    </row>
    <row r="17" spans="1:8" s="237" customFormat="1" ht="13.5" customHeight="1">
      <c r="A17" s="238"/>
      <c r="B17" s="239"/>
      <c r="C17" s="314"/>
      <c r="D17" s="314" t="s">
        <v>1087</v>
      </c>
      <c r="E17" s="315"/>
      <c r="F17" s="316">
        <v>210</v>
      </c>
      <c r="G17" s="240"/>
      <c r="H17" s="240"/>
    </row>
    <row r="18" spans="1:8" s="237" customFormat="1" ht="13.5" customHeight="1">
      <c r="A18" s="234">
        <v>5</v>
      </c>
      <c r="B18" s="235" t="s">
        <v>734</v>
      </c>
      <c r="C18" s="311" t="s">
        <v>1088</v>
      </c>
      <c r="D18" s="311" t="s">
        <v>1089</v>
      </c>
      <c r="E18" s="312" t="s">
        <v>151</v>
      </c>
      <c r="F18" s="313">
        <v>83</v>
      </c>
      <c r="G18" s="236"/>
      <c r="H18" s="236"/>
    </row>
    <row r="19" spans="1:8" s="237" customFormat="1" ht="13.5" customHeight="1">
      <c r="A19" s="238"/>
      <c r="B19" s="239"/>
      <c r="C19" s="314"/>
      <c r="D19" s="314" t="s">
        <v>1090</v>
      </c>
      <c r="E19" s="315"/>
      <c r="F19" s="316">
        <v>83</v>
      </c>
      <c r="G19" s="240"/>
      <c r="H19" s="240"/>
    </row>
    <row r="20" spans="1:8" s="237" customFormat="1" ht="24" customHeight="1">
      <c r="A20" s="234">
        <v>6</v>
      </c>
      <c r="B20" s="235" t="s">
        <v>734</v>
      </c>
      <c r="C20" s="311" t="s">
        <v>1088</v>
      </c>
      <c r="D20" s="311" t="s">
        <v>1091</v>
      </c>
      <c r="E20" s="312" t="s">
        <v>151</v>
      </c>
      <c r="F20" s="313">
        <v>63</v>
      </c>
      <c r="G20" s="236"/>
      <c r="H20" s="236"/>
    </row>
    <row r="21" spans="1:8" s="237" customFormat="1" ht="13.5" customHeight="1">
      <c r="A21" s="238"/>
      <c r="B21" s="239"/>
      <c r="C21" s="314"/>
      <c r="D21" s="314" t="s">
        <v>1092</v>
      </c>
      <c r="E21" s="315"/>
      <c r="F21" s="316">
        <v>63</v>
      </c>
      <c r="G21" s="240"/>
      <c r="H21" s="240"/>
    </row>
    <row r="22" spans="1:8" s="237" customFormat="1" ht="13.5" customHeight="1">
      <c r="A22" s="234">
        <v>7</v>
      </c>
      <c r="B22" s="235" t="s">
        <v>734</v>
      </c>
      <c r="C22" s="311" t="s">
        <v>735</v>
      </c>
      <c r="D22" s="311" t="s">
        <v>736</v>
      </c>
      <c r="E22" s="312" t="s">
        <v>151</v>
      </c>
      <c r="F22" s="313">
        <v>27</v>
      </c>
      <c r="G22" s="236"/>
      <c r="H22" s="236"/>
    </row>
    <row r="23" spans="1:8" s="237" customFormat="1" ht="13.5" customHeight="1">
      <c r="A23" s="238"/>
      <c r="B23" s="239"/>
      <c r="C23" s="314"/>
      <c r="D23" s="314" t="s">
        <v>1093</v>
      </c>
      <c r="E23" s="315"/>
      <c r="F23" s="316">
        <v>27</v>
      </c>
      <c r="G23" s="240"/>
      <c r="H23" s="240"/>
    </row>
    <row r="24" spans="1:8" s="237" customFormat="1" ht="24" customHeight="1">
      <c r="A24" s="234">
        <v>8</v>
      </c>
      <c r="B24" s="235" t="s">
        <v>734</v>
      </c>
      <c r="C24" s="311" t="s">
        <v>738</v>
      </c>
      <c r="D24" s="311" t="s">
        <v>739</v>
      </c>
      <c r="E24" s="312" t="s">
        <v>151</v>
      </c>
      <c r="F24" s="313">
        <v>54</v>
      </c>
      <c r="G24" s="236"/>
      <c r="H24" s="236"/>
    </row>
    <row r="25" spans="1:8" s="237" customFormat="1" ht="13.5" customHeight="1">
      <c r="A25" s="238"/>
      <c r="B25" s="239"/>
      <c r="C25" s="314"/>
      <c r="D25" s="314" t="s">
        <v>1094</v>
      </c>
      <c r="E25" s="315"/>
      <c r="F25" s="316">
        <v>54</v>
      </c>
      <c r="G25" s="240"/>
      <c r="H25" s="240"/>
    </row>
    <row r="26" spans="1:8" s="237" customFormat="1" ht="34.5" customHeight="1">
      <c r="A26" s="234">
        <v>9</v>
      </c>
      <c r="B26" s="235" t="s">
        <v>734</v>
      </c>
      <c r="C26" s="311" t="s">
        <v>741</v>
      </c>
      <c r="D26" s="311" t="s">
        <v>742</v>
      </c>
      <c r="E26" s="312" t="s">
        <v>151</v>
      </c>
      <c r="F26" s="313">
        <v>83</v>
      </c>
      <c r="G26" s="236"/>
      <c r="H26" s="236"/>
    </row>
    <row r="27" spans="1:8" s="237" customFormat="1" ht="13.5" customHeight="1">
      <c r="A27" s="238"/>
      <c r="B27" s="239"/>
      <c r="C27" s="314"/>
      <c r="D27" s="314" t="s">
        <v>1095</v>
      </c>
      <c r="E27" s="315"/>
      <c r="F27" s="316">
        <v>83</v>
      </c>
      <c r="G27" s="240"/>
      <c r="H27" s="240"/>
    </row>
    <row r="28" spans="1:8" s="237" customFormat="1" ht="34.5" customHeight="1">
      <c r="A28" s="234">
        <v>10</v>
      </c>
      <c r="B28" s="235" t="s">
        <v>734</v>
      </c>
      <c r="C28" s="311" t="s">
        <v>1096</v>
      </c>
      <c r="D28" s="311" t="s">
        <v>1097</v>
      </c>
      <c r="E28" s="312" t="s">
        <v>151</v>
      </c>
      <c r="F28" s="313">
        <v>63</v>
      </c>
      <c r="G28" s="236"/>
      <c r="H28" s="236"/>
    </row>
    <row r="29" spans="1:8" s="237" customFormat="1" ht="13.5" customHeight="1">
      <c r="A29" s="238"/>
      <c r="B29" s="239"/>
      <c r="C29" s="314"/>
      <c r="D29" s="314" t="s">
        <v>1098</v>
      </c>
      <c r="E29" s="315"/>
      <c r="F29" s="316">
        <v>63</v>
      </c>
      <c r="G29" s="240"/>
      <c r="H29" s="240"/>
    </row>
    <row r="30" spans="1:8" s="237" customFormat="1" ht="24" customHeight="1">
      <c r="A30" s="234">
        <v>11</v>
      </c>
      <c r="B30" s="235" t="s">
        <v>734</v>
      </c>
      <c r="C30" s="311" t="s">
        <v>744</v>
      </c>
      <c r="D30" s="311" t="s">
        <v>745</v>
      </c>
      <c r="E30" s="312" t="s">
        <v>151</v>
      </c>
      <c r="F30" s="313">
        <v>27</v>
      </c>
      <c r="G30" s="236"/>
      <c r="H30" s="236"/>
    </row>
    <row r="31" spans="1:8" s="237" customFormat="1" ht="13.5" customHeight="1">
      <c r="A31" s="238"/>
      <c r="B31" s="239"/>
      <c r="C31" s="314"/>
      <c r="D31" s="314" t="s">
        <v>1099</v>
      </c>
      <c r="E31" s="315"/>
      <c r="F31" s="316">
        <v>27</v>
      </c>
      <c r="G31" s="240"/>
      <c r="H31" s="240"/>
    </row>
    <row r="32" spans="1:8" s="237" customFormat="1" ht="24" customHeight="1">
      <c r="A32" s="234">
        <v>12</v>
      </c>
      <c r="B32" s="235" t="s">
        <v>734</v>
      </c>
      <c r="C32" s="311" t="s">
        <v>746</v>
      </c>
      <c r="D32" s="311" t="s">
        <v>747</v>
      </c>
      <c r="E32" s="312" t="s">
        <v>151</v>
      </c>
      <c r="F32" s="313">
        <v>110</v>
      </c>
      <c r="G32" s="236"/>
      <c r="H32" s="236"/>
    </row>
    <row r="33" spans="1:8" s="237" customFormat="1" ht="13.5" customHeight="1">
      <c r="A33" s="238"/>
      <c r="B33" s="239"/>
      <c r="C33" s="314"/>
      <c r="D33" s="314" t="s">
        <v>1100</v>
      </c>
      <c r="E33" s="315"/>
      <c r="F33" s="316">
        <v>110</v>
      </c>
      <c r="G33" s="240"/>
      <c r="H33" s="240"/>
    </row>
    <row r="34" spans="1:8" s="237" customFormat="1" ht="24" customHeight="1">
      <c r="A34" s="234">
        <v>13</v>
      </c>
      <c r="B34" s="235" t="s">
        <v>734</v>
      </c>
      <c r="C34" s="311" t="s">
        <v>749</v>
      </c>
      <c r="D34" s="311" t="s">
        <v>750</v>
      </c>
      <c r="E34" s="312" t="s">
        <v>151</v>
      </c>
      <c r="F34" s="313">
        <v>63</v>
      </c>
      <c r="G34" s="236"/>
      <c r="H34" s="236"/>
    </row>
    <row r="35" spans="1:8" s="237" customFormat="1" ht="13.5" customHeight="1">
      <c r="A35" s="238"/>
      <c r="B35" s="239"/>
      <c r="C35" s="314"/>
      <c r="D35" s="314" t="s">
        <v>1092</v>
      </c>
      <c r="E35" s="315"/>
      <c r="F35" s="316">
        <v>63</v>
      </c>
      <c r="G35" s="240"/>
      <c r="H35" s="240"/>
    </row>
    <row r="36" spans="1:8" s="237" customFormat="1" ht="13.5" customHeight="1">
      <c r="A36" s="234">
        <v>14</v>
      </c>
      <c r="B36" s="235" t="s">
        <v>753</v>
      </c>
      <c r="C36" s="311" t="s">
        <v>700</v>
      </c>
      <c r="D36" s="311" t="s">
        <v>1101</v>
      </c>
      <c r="E36" s="312" t="s">
        <v>124</v>
      </c>
      <c r="F36" s="313">
        <v>315</v>
      </c>
      <c r="G36" s="236"/>
      <c r="H36" s="236"/>
    </row>
    <row r="37" spans="1:8" s="237" customFormat="1" ht="13.5" customHeight="1">
      <c r="A37" s="244">
        <v>15</v>
      </c>
      <c r="B37" s="245" t="s">
        <v>1102</v>
      </c>
      <c r="C37" s="320" t="s">
        <v>1103</v>
      </c>
      <c r="D37" s="320" t="s">
        <v>1104</v>
      </c>
      <c r="E37" s="321" t="s">
        <v>384</v>
      </c>
      <c r="F37" s="322">
        <v>12.6</v>
      </c>
      <c r="G37" s="246"/>
      <c r="H37" s="246"/>
    </row>
    <row r="38" spans="1:8" s="237" customFormat="1" ht="13.5" customHeight="1">
      <c r="A38" s="247"/>
      <c r="B38" s="248"/>
      <c r="C38" s="323"/>
      <c r="D38" s="323" t="s">
        <v>1105</v>
      </c>
      <c r="E38" s="324"/>
      <c r="F38" s="325">
        <v>12.6</v>
      </c>
      <c r="G38" s="249"/>
      <c r="H38" s="249"/>
    </row>
    <row r="39" spans="1:8" s="237" customFormat="1" ht="13.5" customHeight="1">
      <c r="A39" s="234">
        <v>16</v>
      </c>
      <c r="B39" s="235" t="s">
        <v>734</v>
      </c>
      <c r="C39" s="311" t="s">
        <v>1106</v>
      </c>
      <c r="D39" s="311" t="s">
        <v>1107</v>
      </c>
      <c r="E39" s="312" t="s">
        <v>124</v>
      </c>
      <c r="F39" s="313">
        <v>315</v>
      </c>
      <c r="G39" s="236"/>
      <c r="H39" s="236"/>
    </row>
    <row r="40" spans="1:8" s="237" customFormat="1" ht="24" customHeight="1">
      <c r="A40" s="234">
        <v>17</v>
      </c>
      <c r="B40" s="235" t="s">
        <v>734</v>
      </c>
      <c r="C40" s="311" t="s">
        <v>1108</v>
      </c>
      <c r="D40" s="311" t="s">
        <v>1109</v>
      </c>
      <c r="E40" s="312" t="s">
        <v>124</v>
      </c>
      <c r="F40" s="313">
        <v>315</v>
      </c>
      <c r="G40" s="236"/>
      <c r="H40" s="236"/>
    </row>
    <row r="41" spans="1:8" s="237" customFormat="1" ht="24" customHeight="1">
      <c r="A41" s="234">
        <v>18</v>
      </c>
      <c r="B41" s="235" t="s">
        <v>753</v>
      </c>
      <c r="C41" s="311" t="s">
        <v>1110</v>
      </c>
      <c r="D41" s="311" t="s">
        <v>1111</v>
      </c>
      <c r="E41" s="312" t="s">
        <v>124</v>
      </c>
      <c r="F41" s="313">
        <v>315</v>
      </c>
      <c r="G41" s="236"/>
      <c r="H41" s="236"/>
    </row>
    <row r="42" spans="1:8" s="237" customFormat="1" ht="24" customHeight="1">
      <c r="A42" s="234">
        <v>19</v>
      </c>
      <c r="B42" s="235" t="s">
        <v>753</v>
      </c>
      <c r="C42" s="311" t="s">
        <v>1112</v>
      </c>
      <c r="D42" s="311" t="s">
        <v>1113</v>
      </c>
      <c r="E42" s="312" t="s">
        <v>124</v>
      </c>
      <c r="F42" s="313">
        <v>22</v>
      </c>
      <c r="G42" s="236"/>
      <c r="H42" s="236"/>
    </row>
    <row r="43" spans="1:8" s="237" customFormat="1" ht="24" customHeight="1">
      <c r="A43" s="234">
        <v>20</v>
      </c>
      <c r="B43" s="235" t="s">
        <v>753</v>
      </c>
      <c r="C43" s="311" t="s">
        <v>1114</v>
      </c>
      <c r="D43" s="311" t="s">
        <v>1115</v>
      </c>
      <c r="E43" s="312" t="s">
        <v>124</v>
      </c>
      <c r="F43" s="313">
        <v>22</v>
      </c>
      <c r="G43" s="236"/>
      <c r="H43" s="236"/>
    </row>
    <row r="44" spans="1:8" s="237" customFormat="1" ht="21" customHeight="1">
      <c r="A44" s="241"/>
      <c r="B44" s="242"/>
      <c r="C44" s="317" t="s">
        <v>136</v>
      </c>
      <c r="D44" s="317" t="s">
        <v>752</v>
      </c>
      <c r="E44" s="318"/>
      <c r="F44" s="319"/>
      <c r="G44" s="243"/>
      <c r="H44" s="243"/>
    </row>
    <row r="45" spans="1:8" s="237" customFormat="1" ht="24" customHeight="1">
      <c r="A45" s="234">
        <v>21</v>
      </c>
      <c r="B45" s="235" t="s">
        <v>724</v>
      </c>
      <c r="C45" s="311" t="s">
        <v>769</v>
      </c>
      <c r="D45" s="311" t="s">
        <v>770</v>
      </c>
      <c r="E45" s="312" t="s">
        <v>124</v>
      </c>
      <c r="F45" s="313">
        <v>299.2</v>
      </c>
      <c r="G45" s="236"/>
      <c r="H45" s="236"/>
    </row>
    <row r="46" spans="1:8" s="237" customFormat="1" ht="13.5" customHeight="1">
      <c r="A46" s="238"/>
      <c r="B46" s="239"/>
      <c r="C46" s="314"/>
      <c r="D46" s="314" t="s">
        <v>1116</v>
      </c>
      <c r="E46" s="315"/>
      <c r="F46" s="316">
        <v>299.2</v>
      </c>
      <c r="G46" s="240"/>
      <c r="H46" s="240"/>
    </row>
    <row r="47" spans="1:8" s="237" customFormat="1" ht="24" customHeight="1">
      <c r="A47" s="234">
        <v>22</v>
      </c>
      <c r="B47" s="235" t="s">
        <v>724</v>
      </c>
      <c r="C47" s="311" t="s">
        <v>772</v>
      </c>
      <c r="D47" s="311" t="s">
        <v>773</v>
      </c>
      <c r="E47" s="312" t="s">
        <v>124</v>
      </c>
      <c r="F47" s="313">
        <v>272</v>
      </c>
      <c r="G47" s="236"/>
      <c r="H47" s="236"/>
    </row>
    <row r="48" spans="1:8" s="237" customFormat="1" ht="13.5" customHeight="1">
      <c r="A48" s="238"/>
      <c r="B48" s="239"/>
      <c r="C48" s="314"/>
      <c r="D48" s="314" t="s">
        <v>1117</v>
      </c>
      <c r="E48" s="315"/>
      <c r="F48" s="316">
        <v>272</v>
      </c>
      <c r="G48" s="240"/>
      <c r="H48" s="240"/>
    </row>
    <row r="49" spans="1:8" s="237" customFormat="1" ht="13.5" customHeight="1">
      <c r="A49" s="244">
        <v>23</v>
      </c>
      <c r="B49" s="245" t="s">
        <v>774</v>
      </c>
      <c r="C49" s="320" t="s">
        <v>775</v>
      </c>
      <c r="D49" s="320" t="s">
        <v>776</v>
      </c>
      <c r="E49" s="321" t="s">
        <v>124</v>
      </c>
      <c r="F49" s="322">
        <v>274.72000000000003</v>
      </c>
      <c r="G49" s="246"/>
      <c r="H49" s="246"/>
    </row>
    <row r="50" spans="1:8" s="237" customFormat="1" ht="13.5" customHeight="1">
      <c r="A50" s="247"/>
      <c r="B50" s="248"/>
      <c r="C50" s="323"/>
      <c r="D50" s="323" t="s">
        <v>1118</v>
      </c>
      <c r="E50" s="324"/>
      <c r="F50" s="325">
        <v>274.72000000000003</v>
      </c>
      <c r="G50" s="249"/>
      <c r="H50" s="249"/>
    </row>
    <row r="51" spans="1:8" s="237" customFormat="1" ht="21" customHeight="1">
      <c r="A51" s="241"/>
      <c r="B51" s="242"/>
      <c r="C51" s="317" t="s">
        <v>12</v>
      </c>
      <c r="D51" s="317" t="s">
        <v>778</v>
      </c>
      <c r="E51" s="318"/>
      <c r="F51" s="319"/>
      <c r="G51" s="243"/>
      <c r="H51" s="243"/>
    </row>
    <row r="52" spans="1:8" s="237" customFormat="1" ht="13.5" customHeight="1">
      <c r="A52" s="234">
        <v>24</v>
      </c>
      <c r="B52" s="235" t="s">
        <v>724</v>
      </c>
      <c r="C52" s="311" t="s">
        <v>1119</v>
      </c>
      <c r="D52" s="311" t="s">
        <v>1120</v>
      </c>
      <c r="E52" s="312" t="s">
        <v>297</v>
      </c>
      <c r="F52" s="313">
        <v>1</v>
      </c>
      <c r="G52" s="236"/>
      <c r="H52" s="236"/>
    </row>
    <row r="53" spans="1:8" s="237" customFormat="1" ht="24" customHeight="1">
      <c r="A53" s="234">
        <v>25</v>
      </c>
      <c r="B53" s="235" t="s">
        <v>724</v>
      </c>
      <c r="C53" s="311" t="s">
        <v>779</v>
      </c>
      <c r="D53" s="311" t="s">
        <v>780</v>
      </c>
      <c r="E53" s="312" t="s">
        <v>290</v>
      </c>
      <c r="F53" s="313">
        <v>272</v>
      </c>
      <c r="G53" s="236"/>
      <c r="H53" s="236"/>
    </row>
    <row r="54" spans="1:8" s="237" customFormat="1" ht="13.5" customHeight="1">
      <c r="A54" s="238"/>
      <c r="B54" s="239"/>
      <c r="C54" s="314"/>
      <c r="D54" s="314" t="s">
        <v>1121</v>
      </c>
      <c r="E54" s="315"/>
      <c r="F54" s="316">
        <v>272</v>
      </c>
      <c r="G54" s="240"/>
      <c r="H54" s="240"/>
    </row>
    <row r="55" spans="1:8" s="237" customFormat="1" ht="13.5" customHeight="1">
      <c r="A55" s="244">
        <v>26</v>
      </c>
      <c r="B55" s="245" t="s">
        <v>774</v>
      </c>
      <c r="C55" s="320" t="s">
        <v>782</v>
      </c>
      <c r="D55" s="320" t="s">
        <v>783</v>
      </c>
      <c r="E55" s="321" t="s">
        <v>297</v>
      </c>
      <c r="F55" s="322">
        <v>549.44000000000005</v>
      </c>
      <c r="G55" s="246"/>
      <c r="H55" s="246"/>
    </row>
    <row r="56" spans="1:8" s="237" customFormat="1" ht="13.5" customHeight="1">
      <c r="A56" s="247"/>
      <c r="B56" s="248"/>
      <c r="C56" s="323"/>
      <c r="D56" s="323" t="s">
        <v>1122</v>
      </c>
      <c r="E56" s="324"/>
      <c r="F56" s="325">
        <v>549.44000000000005</v>
      </c>
      <c r="G56" s="249"/>
      <c r="H56" s="249"/>
    </row>
    <row r="57" spans="1:8" s="237" customFormat="1" ht="24" customHeight="1">
      <c r="A57" s="234">
        <v>27</v>
      </c>
      <c r="B57" s="235" t="s">
        <v>724</v>
      </c>
      <c r="C57" s="311" t="s">
        <v>791</v>
      </c>
      <c r="D57" s="311" t="s">
        <v>792</v>
      </c>
      <c r="E57" s="312" t="s">
        <v>151</v>
      </c>
      <c r="F57" s="313">
        <v>6.5279999999999996</v>
      </c>
      <c r="G57" s="236"/>
      <c r="H57" s="236"/>
    </row>
    <row r="58" spans="1:8" s="237" customFormat="1" ht="13.5" customHeight="1">
      <c r="A58" s="238"/>
      <c r="B58" s="239"/>
      <c r="C58" s="314"/>
      <c r="D58" s="314" t="s">
        <v>1123</v>
      </c>
      <c r="E58" s="315"/>
      <c r="F58" s="316">
        <v>6.5279999999999996</v>
      </c>
      <c r="G58" s="240"/>
      <c r="H58" s="240"/>
    </row>
    <row r="59" spans="1:8" s="237" customFormat="1" ht="13.5" customHeight="1">
      <c r="A59" s="234">
        <v>28</v>
      </c>
      <c r="B59" s="235" t="s">
        <v>724</v>
      </c>
      <c r="C59" s="311" t="s">
        <v>794</v>
      </c>
      <c r="D59" s="311" t="s">
        <v>795</v>
      </c>
      <c r="E59" s="312" t="s">
        <v>290</v>
      </c>
      <c r="F59" s="313">
        <v>10</v>
      </c>
      <c r="G59" s="236"/>
      <c r="H59" s="236"/>
    </row>
    <row r="60" spans="1:8" s="237" customFormat="1" ht="13.5" customHeight="1">
      <c r="A60" s="244">
        <v>29</v>
      </c>
      <c r="B60" s="245" t="s">
        <v>796</v>
      </c>
      <c r="C60" s="320" t="s">
        <v>797</v>
      </c>
      <c r="D60" s="320" t="s">
        <v>798</v>
      </c>
      <c r="E60" s="321" t="s">
        <v>290</v>
      </c>
      <c r="F60" s="322">
        <v>11</v>
      </c>
      <c r="G60" s="246"/>
      <c r="H60" s="246"/>
    </row>
    <row r="61" spans="1:8" s="237" customFormat="1" ht="13.5" customHeight="1">
      <c r="A61" s="238"/>
      <c r="B61" s="239"/>
      <c r="C61" s="314"/>
      <c r="D61" s="314" t="s">
        <v>1124</v>
      </c>
      <c r="E61" s="315"/>
      <c r="F61" s="316">
        <v>10</v>
      </c>
      <c r="G61" s="240"/>
      <c r="H61" s="240"/>
    </row>
    <row r="62" spans="1:8" s="237" customFormat="1" ht="13.5" customHeight="1">
      <c r="A62" s="234">
        <v>30</v>
      </c>
      <c r="B62" s="235" t="s">
        <v>724</v>
      </c>
      <c r="C62" s="311" t="s">
        <v>800</v>
      </c>
      <c r="D62" s="311" t="s">
        <v>801</v>
      </c>
      <c r="E62" s="312" t="s">
        <v>290</v>
      </c>
      <c r="F62" s="313">
        <v>10</v>
      </c>
      <c r="G62" s="236"/>
      <c r="H62" s="236"/>
    </row>
    <row r="63" spans="1:8" s="237" customFormat="1" ht="24" customHeight="1">
      <c r="A63" s="234">
        <v>31</v>
      </c>
      <c r="B63" s="235" t="s">
        <v>724</v>
      </c>
      <c r="C63" s="311" t="s">
        <v>802</v>
      </c>
      <c r="D63" s="311" t="s">
        <v>803</v>
      </c>
      <c r="E63" s="312" t="s">
        <v>290</v>
      </c>
      <c r="F63" s="313">
        <v>10</v>
      </c>
      <c r="G63" s="236"/>
      <c r="H63" s="236"/>
    </row>
    <row r="64" spans="1:8" s="237" customFormat="1" ht="13.5" customHeight="1">
      <c r="A64" s="234">
        <v>32</v>
      </c>
      <c r="B64" s="235" t="s">
        <v>724</v>
      </c>
      <c r="C64" s="311" t="s">
        <v>804</v>
      </c>
      <c r="D64" s="311" t="s">
        <v>805</v>
      </c>
      <c r="E64" s="312" t="s">
        <v>124</v>
      </c>
      <c r="F64" s="313">
        <v>272</v>
      </c>
      <c r="G64" s="236"/>
      <c r="H64" s="236"/>
    </row>
    <row r="65" spans="1:8" s="237" customFormat="1" ht="13.5" customHeight="1">
      <c r="A65" s="238"/>
      <c r="B65" s="239"/>
      <c r="C65" s="314"/>
      <c r="D65" s="314" t="s">
        <v>1125</v>
      </c>
      <c r="E65" s="315"/>
      <c r="F65" s="316">
        <v>272</v>
      </c>
      <c r="G65" s="240"/>
      <c r="H65" s="240"/>
    </row>
    <row r="66" spans="1:8" s="237" customFormat="1" ht="13.5" customHeight="1">
      <c r="A66" s="244">
        <v>33</v>
      </c>
      <c r="B66" s="245" t="s">
        <v>807</v>
      </c>
      <c r="C66" s="320" t="s">
        <v>808</v>
      </c>
      <c r="D66" s="320" t="s">
        <v>809</v>
      </c>
      <c r="E66" s="321" t="s">
        <v>124</v>
      </c>
      <c r="F66" s="322">
        <v>299.2</v>
      </c>
      <c r="G66" s="246"/>
      <c r="H66" s="246"/>
    </row>
    <row r="67" spans="1:8" s="237" customFormat="1" ht="13.5" customHeight="1">
      <c r="A67" s="247"/>
      <c r="B67" s="248"/>
      <c r="C67" s="323"/>
      <c r="D67" s="323" t="s">
        <v>1126</v>
      </c>
      <c r="E67" s="324"/>
      <c r="F67" s="325">
        <v>299.2</v>
      </c>
      <c r="G67" s="249"/>
      <c r="H67" s="249"/>
    </row>
    <row r="68" spans="1:8" s="237" customFormat="1" ht="24" customHeight="1">
      <c r="A68" s="234">
        <v>34</v>
      </c>
      <c r="B68" s="235" t="s">
        <v>724</v>
      </c>
      <c r="C68" s="311" t="s">
        <v>811</v>
      </c>
      <c r="D68" s="311" t="s">
        <v>812</v>
      </c>
      <c r="E68" s="312" t="s">
        <v>197</v>
      </c>
      <c r="F68" s="313">
        <v>188.67400000000001</v>
      </c>
      <c r="G68" s="236"/>
      <c r="H68" s="236"/>
    </row>
    <row r="69" spans="1:8" s="237" customFormat="1" ht="13.5" customHeight="1">
      <c r="A69" s="234">
        <v>35</v>
      </c>
      <c r="B69" s="235" t="s">
        <v>724</v>
      </c>
      <c r="C69" s="311" t="s">
        <v>813</v>
      </c>
      <c r="D69" s="311" t="s">
        <v>814</v>
      </c>
      <c r="E69" s="312" t="s">
        <v>197</v>
      </c>
      <c r="F69" s="313">
        <v>943.37</v>
      </c>
      <c r="G69" s="236"/>
      <c r="H69" s="236"/>
    </row>
    <row r="70" spans="1:8" s="237" customFormat="1" ht="24" customHeight="1">
      <c r="A70" s="234">
        <v>36</v>
      </c>
      <c r="B70" s="235" t="s">
        <v>724</v>
      </c>
      <c r="C70" s="311" t="s">
        <v>815</v>
      </c>
      <c r="D70" s="311" t="s">
        <v>816</v>
      </c>
      <c r="E70" s="312" t="s">
        <v>197</v>
      </c>
      <c r="F70" s="313">
        <v>188.67400000000001</v>
      </c>
      <c r="G70" s="236"/>
      <c r="H70" s="236"/>
    </row>
    <row r="71" spans="1:8" s="237" customFormat="1" ht="13.5" customHeight="1">
      <c r="A71" s="234">
        <v>37</v>
      </c>
      <c r="B71" s="235" t="s">
        <v>817</v>
      </c>
      <c r="C71" s="311" t="s">
        <v>818</v>
      </c>
      <c r="D71" s="311" t="s">
        <v>819</v>
      </c>
      <c r="E71" s="312" t="s">
        <v>197</v>
      </c>
      <c r="F71" s="313">
        <v>188.67400000000001</v>
      </c>
      <c r="G71" s="236"/>
      <c r="H71" s="236"/>
    </row>
    <row r="72" spans="1:8" s="237" customFormat="1" ht="13.5" customHeight="1">
      <c r="A72" s="234">
        <v>38</v>
      </c>
      <c r="B72" s="235" t="s">
        <v>817</v>
      </c>
      <c r="C72" s="311" t="s">
        <v>204</v>
      </c>
      <c r="D72" s="311" t="s">
        <v>820</v>
      </c>
      <c r="E72" s="312" t="s">
        <v>197</v>
      </c>
      <c r="F72" s="313">
        <v>169.27</v>
      </c>
      <c r="G72" s="236"/>
      <c r="H72" s="236"/>
    </row>
    <row r="73" spans="1:8" s="237" customFormat="1" ht="13.5" customHeight="1">
      <c r="A73" s="238"/>
      <c r="B73" s="239"/>
      <c r="C73" s="314"/>
      <c r="D73" s="314" t="s">
        <v>1127</v>
      </c>
      <c r="E73" s="315"/>
      <c r="F73" s="316">
        <v>169.27</v>
      </c>
      <c r="G73" s="240"/>
      <c r="H73" s="240"/>
    </row>
    <row r="74" spans="1:8" s="237" customFormat="1" ht="24" customHeight="1">
      <c r="A74" s="234">
        <v>39</v>
      </c>
      <c r="B74" s="235" t="s">
        <v>817</v>
      </c>
      <c r="C74" s="311" t="s">
        <v>822</v>
      </c>
      <c r="D74" s="311" t="s">
        <v>823</v>
      </c>
      <c r="E74" s="312" t="s">
        <v>197</v>
      </c>
      <c r="F74" s="313">
        <v>19.404</v>
      </c>
      <c r="G74" s="236"/>
      <c r="H74" s="236"/>
    </row>
    <row r="75" spans="1:8" s="237" customFormat="1" ht="13.5" customHeight="1">
      <c r="A75" s="238"/>
      <c r="B75" s="239"/>
      <c r="C75" s="314"/>
      <c r="D75" s="314" t="s">
        <v>1128</v>
      </c>
      <c r="E75" s="315"/>
      <c r="F75" s="316">
        <v>19.404</v>
      </c>
      <c r="G75" s="240"/>
      <c r="H75" s="240"/>
    </row>
    <row r="76" spans="1:8" s="237" customFormat="1" ht="21" customHeight="1">
      <c r="A76" s="241"/>
      <c r="B76" s="242"/>
      <c r="C76" s="317" t="s">
        <v>316</v>
      </c>
      <c r="D76" s="317" t="s">
        <v>825</v>
      </c>
      <c r="E76" s="318"/>
      <c r="F76" s="319"/>
      <c r="G76" s="243"/>
      <c r="H76" s="243"/>
    </row>
    <row r="77" spans="1:8" s="237" customFormat="1" ht="24" customHeight="1">
      <c r="A77" s="234">
        <v>40</v>
      </c>
      <c r="B77" s="235" t="s">
        <v>724</v>
      </c>
      <c r="C77" s="311" t="s">
        <v>826</v>
      </c>
      <c r="D77" s="311" t="s">
        <v>827</v>
      </c>
      <c r="E77" s="312" t="s">
        <v>197</v>
      </c>
      <c r="F77" s="313">
        <v>260.49200000000002</v>
      </c>
      <c r="G77" s="236"/>
      <c r="H77" s="236"/>
    </row>
    <row r="78" spans="1:8" s="237" customFormat="1" ht="21" customHeight="1">
      <c r="A78" s="250"/>
      <c r="B78" s="251"/>
      <c r="C78" s="336"/>
      <c r="D78" s="336" t="s">
        <v>828</v>
      </c>
      <c r="E78" s="337"/>
      <c r="F78" s="338"/>
      <c r="G78" s="253"/>
      <c r="H78" s="253"/>
    </row>
    <row r="79" spans="1:8" s="258" customFormat="1" ht="12" customHeight="1">
      <c r="A79" s="254"/>
      <c r="B79" s="255"/>
      <c r="C79" s="255"/>
      <c r="D79" s="255"/>
      <c r="E79" s="256"/>
      <c r="F79" s="257"/>
      <c r="G79" s="257"/>
      <c r="H79" s="257"/>
    </row>
    <row r="80" spans="1:8" s="258" customFormat="1" ht="12" customHeight="1">
      <c r="A80" s="254"/>
      <c r="B80" s="255"/>
      <c r="C80" s="255"/>
      <c r="D80" s="255"/>
      <c r="E80" s="256"/>
      <c r="F80" s="257"/>
      <c r="G80" s="257"/>
      <c r="H80" s="257"/>
    </row>
    <row r="81" spans="1:8" s="258" customFormat="1" ht="12" customHeight="1">
      <c r="A81" s="254"/>
      <c r="B81" s="255"/>
      <c r="C81" s="255"/>
      <c r="D81" s="255"/>
      <c r="E81" s="256"/>
      <c r="F81" s="257"/>
      <c r="G81" s="257"/>
      <c r="H81" s="257"/>
    </row>
    <row r="82" spans="1:8" s="258" customFormat="1" ht="12" customHeight="1">
      <c r="A82" s="254"/>
      <c r="B82" s="255"/>
      <c r="C82" s="255"/>
      <c r="D82" s="255"/>
      <c r="E82" s="256"/>
      <c r="F82" s="257"/>
      <c r="G82" s="257"/>
      <c r="H82" s="257"/>
    </row>
    <row r="83" spans="1:8" s="258" customFormat="1" ht="12" customHeight="1">
      <c r="A83" s="254"/>
      <c r="B83" s="255"/>
      <c r="C83" s="255"/>
      <c r="D83" s="255"/>
      <c r="E83" s="256"/>
      <c r="F83" s="257"/>
      <c r="G83" s="257"/>
      <c r="H83" s="257"/>
    </row>
    <row r="84" spans="1:8" s="258" customFormat="1" ht="12" customHeight="1">
      <c r="A84" s="254"/>
      <c r="B84" s="255"/>
      <c r="C84" s="255"/>
      <c r="D84" s="255"/>
      <c r="E84" s="256"/>
      <c r="F84" s="257"/>
      <c r="G84" s="257"/>
      <c r="H84" s="257"/>
    </row>
    <row r="85" spans="1:8" s="258" customFormat="1" ht="12" customHeight="1">
      <c r="A85" s="254"/>
      <c r="B85" s="255"/>
      <c r="C85" s="255"/>
      <c r="D85" s="255"/>
      <c r="E85" s="256"/>
      <c r="F85" s="257"/>
      <c r="G85" s="257"/>
      <c r="H85" s="257"/>
    </row>
    <row r="86" spans="1:8" s="258" customFormat="1" ht="12" customHeight="1">
      <c r="A86" s="254"/>
      <c r="B86" s="255"/>
      <c r="C86" s="255"/>
      <c r="D86" s="255"/>
      <c r="E86" s="256"/>
      <c r="F86" s="257"/>
      <c r="G86" s="257"/>
      <c r="H86" s="257"/>
    </row>
    <row r="87" spans="1:8" s="258" customFormat="1" ht="12" customHeight="1">
      <c r="A87" s="254"/>
      <c r="B87" s="255"/>
      <c r="C87" s="255"/>
      <c r="D87" s="255"/>
      <c r="E87" s="256"/>
      <c r="F87" s="257"/>
      <c r="G87" s="257"/>
      <c r="H87" s="257"/>
    </row>
    <row r="88" spans="1:8" s="258" customFormat="1" ht="12" customHeight="1">
      <c r="A88" s="254"/>
      <c r="B88" s="255"/>
      <c r="C88" s="255"/>
      <c r="D88" s="255"/>
      <c r="E88" s="256"/>
      <c r="F88" s="257"/>
      <c r="G88" s="257"/>
      <c r="H88" s="257"/>
    </row>
    <row r="89" spans="1:8" s="258" customFormat="1" ht="12" customHeight="1">
      <c r="A89" s="254"/>
      <c r="B89" s="255"/>
      <c r="C89" s="255"/>
      <c r="D89" s="255"/>
      <c r="E89" s="256"/>
      <c r="F89" s="257"/>
      <c r="G89" s="257"/>
      <c r="H89" s="257"/>
    </row>
    <row r="90" spans="1:8" s="258" customFormat="1" ht="12" customHeight="1">
      <c r="A90" s="254"/>
      <c r="B90" s="255"/>
      <c r="C90" s="255"/>
      <c r="D90" s="255"/>
      <c r="E90" s="256"/>
      <c r="F90" s="257"/>
      <c r="G90" s="257"/>
      <c r="H90" s="257"/>
    </row>
  </sheetData>
  <sheetProtection algorithmName="SHA-512" hashValue="QHPIEhfUL+hqjFa0kxs1G6pOhxztfc+51saQZ5Uy7kr5J+lc4xlE8y7fXWbDhG6UUivij18mbgNqvsH9WrmLrA==" saltValue="lQD7qJJCu9nm9Ia78UQ/vQ==" spinCount="100000" sheet="1" objects="1" scenarios="1"/>
  <mergeCells count="1"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10</vt:i4>
      </vt:variant>
    </vt:vector>
  </HeadingPairs>
  <TitlesOfParts>
    <vt:vector size="18" baseType="lpstr">
      <vt:lpstr>Rekapitulácia stavby</vt:lpstr>
      <vt:lpstr>01 - E S01 - Demolácie a ...</vt:lpstr>
      <vt:lpstr>02-SO02 Krajinné úpravy</vt:lpstr>
      <vt:lpstr>03-SO3 Komunikácie parčík</vt:lpstr>
      <vt:lpstr>04 - E S04 - Architektúra...</vt:lpstr>
      <vt:lpstr>05 - E S05 - Prístrešok</vt:lpstr>
      <vt:lpstr>06 - E S06 - Osvetlenie (...</vt:lpstr>
      <vt:lpstr>07-E Chodníky v areáli</vt:lpstr>
      <vt:lpstr>'01 - E S01 - Demolácie a ...'!Názvy_tlače</vt:lpstr>
      <vt:lpstr>'04 - E S04 - Architektúra...'!Názvy_tlače</vt:lpstr>
      <vt:lpstr>'05 - E S05 - Prístrešok'!Názvy_tlače</vt:lpstr>
      <vt:lpstr>'06 - E S06 - Osvetlenie (...'!Názvy_tlače</vt:lpstr>
      <vt:lpstr>'Rekapitulácia stavby'!Názvy_tlače</vt:lpstr>
      <vt:lpstr>'01 - E S01 - Demolácie a ...'!Oblasť_tlače</vt:lpstr>
      <vt:lpstr>'04 - E S04 - Architektúra...'!Oblasť_tlače</vt:lpstr>
      <vt:lpstr>'05 - E S05 - Prístrešok'!Oblasť_tlače</vt:lpstr>
      <vt:lpstr>'06 - E S06 - Osvetlenie (...'!Oblasť_tlače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VladoCivan-PC\Vlado Civan</dc:creator>
  <cp:lastModifiedBy>Lucia Kudročová</cp:lastModifiedBy>
  <dcterms:created xsi:type="dcterms:W3CDTF">2021-03-02T13:26:09Z</dcterms:created>
  <dcterms:modified xsi:type="dcterms:W3CDTF">2021-05-17T12:06:56Z</dcterms:modified>
</cp:coreProperties>
</file>